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break Data" sheetId="1" r:id="rId4"/>
    <sheet state="visible" name="Metadata" sheetId="2" r:id="rId5"/>
    <sheet state="visible" name="Formulas" sheetId="3" r:id="rId6"/>
    <sheet state="visible" name="Pivot Table Example" sheetId="4" r:id="rId7"/>
    <sheet state="visible" name="Search Criteria" sheetId="5" r:id="rId8"/>
    <sheet state="visible" name="Last Transfer Date" sheetId="6" r:id="rId9"/>
  </sheets>
  <definedNames>
    <definedName hidden="1" localSheetId="0" name="_xlnm._FilterDatabase">'Outbreak Data'!$A$1:$U$163</definedName>
    <definedName hidden="1" localSheetId="4" name="_xlnm._FilterDatabase">'Search Criteria'!$A$1:$B$10</definedName>
    <definedName hidden="1" localSheetId="5" name="_xlnm._FilterDatabase">'Last Transfer Date'!$A$1:$A$2</definedName>
  </definedNames>
  <calcPr/>
  <pivotCaches>
    <pivotCache cacheId="0" r:id="rId10"/>
  </pivotCaches>
</workbook>
</file>

<file path=xl/sharedStrings.xml><?xml version="1.0" encoding="utf-8"?>
<sst xmlns="http://schemas.openxmlformats.org/spreadsheetml/2006/main" count="1095" uniqueCount="226">
  <si>
    <t>Year</t>
  </si>
  <si>
    <t>Month</t>
  </si>
  <si>
    <t>State</t>
  </si>
  <si>
    <t>Primary Mode</t>
  </si>
  <si>
    <t>Etiology</t>
  </si>
  <si>
    <t>Serotype or Genotype</t>
  </si>
  <si>
    <t>Etiology Status</t>
  </si>
  <si>
    <t>Setting</t>
  </si>
  <si>
    <t>Illnesses</t>
  </si>
  <si>
    <t>Hospitalizations</t>
  </si>
  <si>
    <t>Info on Hospitalizations</t>
  </si>
  <si>
    <t>Deaths</t>
  </si>
  <si>
    <t>Info on Deaths</t>
  </si>
  <si>
    <t>Food Vehicle</t>
  </si>
  <si>
    <t>Food Contaminated Ingredient</t>
  </si>
  <si>
    <t>IFSAC Category</t>
  </si>
  <si>
    <t>Water Exposure</t>
  </si>
  <si>
    <t>Water Type</t>
  </si>
  <si>
    <t>Animal Type</t>
  </si>
  <si>
    <t>Animal Type Specify</t>
  </si>
  <si>
    <t>Water Status</t>
  </si>
  <si>
    <t>Pennsylvania</t>
  </si>
  <si>
    <t>Person-to-person</t>
  </si>
  <si>
    <t>Giardia duodenalis</t>
  </si>
  <si>
    <t>Confirmed</t>
  </si>
  <si>
    <t>Indeterminate/Other/Unknown</t>
  </si>
  <si>
    <t>Utah</t>
  </si>
  <si>
    <t>Water</t>
  </si>
  <si>
    <t>Subdivision/Neighborhood</t>
  </si>
  <si>
    <t>Drinking water</t>
  </si>
  <si>
    <t>Community</t>
  </si>
  <si>
    <t>Reviewed</t>
  </si>
  <si>
    <t>New Hampshire</t>
  </si>
  <si>
    <t>Animal Contact</t>
  </si>
  <si>
    <t>Campylobacter unknown; Giardia duodenalis</t>
  </si>
  <si>
    <t>Confirmed; Confirmed</t>
  </si>
  <si>
    <t>Cattle</t>
  </si>
  <si>
    <t>Cattle, calf</t>
  </si>
  <si>
    <t>Arizona</t>
  </si>
  <si>
    <t>Other, specify</t>
  </si>
  <si>
    <t>Private home/residence</t>
  </si>
  <si>
    <t>Colorado</t>
  </si>
  <si>
    <t>Suspected</t>
  </si>
  <si>
    <t>Child day care</t>
  </si>
  <si>
    <t>Virginia</t>
  </si>
  <si>
    <t>Food</t>
  </si>
  <si>
    <t>Restaurant - Sit-down dining</t>
  </si>
  <si>
    <t>New York</t>
  </si>
  <si>
    <t>Giardia duodenalis; Giardia duodenalis; Giardia duodenalis; Giardia duodenalis; Giardia duodenalis</t>
  </si>
  <si>
    <t>Confirmed; Confirmed; Confirmed; Confirmed; Confirmed</t>
  </si>
  <si>
    <t>Public Outdoor Area</t>
  </si>
  <si>
    <t>Other/Environmental water</t>
  </si>
  <si>
    <t>Spring</t>
  </si>
  <si>
    <t>Nevada</t>
  </si>
  <si>
    <t>Giardia unknown</t>
  </si>
  <si>
    <t>Golf Course</t>
  </si>
  <si>
    <t>Puddle/Canal/Swamp</t>
  </si>
  <si>
    <t>Wyoming</t>
  </si>
  <si>
    <t>unknown</t>
  </si>
  <si>
    <t>Park - Waterpark</t>
  </si>
  <si>
    <t>Recreational water -- treated</t>
  </si>
  <si>
    <t>Pool - Swimming Pool (Hot Spring)</t>
  </si>
  <si>
    <t>Idaho</t>
  </si>
  <si>
    <t>Giardia duodenalis; Campylobacter unknown</t>
  </si>
  <si>
    <t xml:space="preserve">unknown; </t>
  </si>
  <si>
    <t>Private Residence</t>
  </si>
  <si>
    <t>Minnesota</t>
  </si>
  <si>
    <t>Park - State Park</t>
  </si>
  <si>
    <t>Transient Noncommunity</t>
  </si>
  <si>
    <t>Ohio</t>
  </si>
  <si>
    <t>Lizard</t>
  </si>
  <si>
    <t>Bearded dragon</t>
  </si>
  <si>
    <t>Maryland</t>
  </si>
  <si>
    <t>Club (Requires Membership)</t>
  </si>
  <si>
    <t>Pool - Kiddie/Wading, Private</t>
  </si>
  <si>
    <t>Camp/Cabin Setting</t>
  </si>
  <si>
    <t>River/Stream</t>
  </si>
  <si>
    <t>Illinois</t>
  </si>
  <si>
    <t>Recreational water -- untreated</t>
  </si>
  <si>
    <t>Lake/Reservoir/Impoundment</t>
  </si>
  <si>
    <t>Other</t>
  </si>
  <si>
    <t>National Forest</t>
  </si>
  <si>
    <t>Grocery store</t>
  </si>
  <si>
    <t>oysters, raw</t>
  </si>
  <si>
    <t>Mollusks</t>
  </si>
  <si>
    <t>Oregon</t>
  </si>
  <si>
    <t>School/college/university</t>
  </si>
  <si>
    <t>Alaska</t>
  </si>
  <si>
    <t>Giardia duodenalis; Blastocystis hominis</t>
  </si>
  <si>
    <t>unknown; unknown</t>
  </si>
  <si>
    <t>Confirmed; Suspected</t>
  </si>
  <si>
    <t>Transient Noncommunity; Transient Noncommunity; Transient Noncommunity</t>
  </si>
  <si>
    <t>North Dakota</t>
  </si>
  <si>
    <t>Maine</t>
  </si>
  <si>
    <t>Community/Municipality</t>
  </si>
  <si>
    <t>Giardia</t>
  </si>
  <si>
    <t>Kentucky</t>
  </si>
  <si>
    <t>Campylobacter unknown; Giardia unknown</t>
  </si>
  <si>
    <t>Louisiana</t>
  </si>
  <si>
    <t>Cryptosporidium unknown; Giardia unknown</t>
  </si>
  <si>
    <t>Wisconsin</t>
  </si>
  <si>
    <t>Norovirus Genogroup I; Giardia unknown; Cryptosporidium unknown</t>
  </si>
  <si>
    <t xml:space="preserve">GI.3; ; </t>
  </si>
  <si>
    <t>Confirmed; Suspected; Suspected</t>
  </si>
  <si>
    <t>Festival/fair</t>
  </si>
  <si>
    <t>Park - Unknown</t>
  </si>
  <si>
    <t>New Mexico</t>
  </si>
  <si>
    <t>Pool - Swimming Pool</t>
  </si>
  <si>
    <t>Nontransient Noncommunity</t>
  </si>
  <si>
    <t>Campylobacter jejuni; Escherichia coli, Shiga toxin-producing; Giardia</t>
  </si>
  <si>
    <t>Confirmed; Confirmed; Suspected</t>
  </si>
  <si>
    <t>milk, whole milk unpasteurized</t>
  </si>
  <si>
    <t>Dairy</t>
  </si>
  <si>
    <t>Tennessee</t>
  </si>
  <si>
    <t>Rotavirus; Escherichia coli, Enteropathogenic; Clostridium other; Giardia</t>
  </si>
  <si>
    <t>Suspected; Suspected; Suspected; Suspected</t>
  </si>
  <si>
    <t>Kansas</t>
  </si>
  <si>
    <t>Office/indoor workplace</t>
  </si>
  <si>
    <t>multiple foods</t>
  </si>
  <si>
    <t>Unclassifiable</t>
  </si>
  <si>
    <t>Washington</t>
  </si>
  <si>
    <t>oysters, unspecified</t>
  </si>
  <si>
    <t>California</t>
  </si>
  <si>
    <t>Restaurant - other or unknown type</t>
  </si>
  <si>
    <t>ice, unspecified</t>
  </si>
  <si>
    <t>chicken salad</t>
  </si>
  <si>
    <t>Multiple</t>
  </si>
  <si>
    <t>Unknown</t>
  </si>
  <si>
    <t>Camp</t>
  </si>
  <si>
    <t>unspecified vegetables</t>
  </si>
  <si>
    <t>Religious facility</t>
  </si>
  <si>
    <t>Florida</t>
  </si>
  <si>
    <t>Vermont</t>
  </si>
  <si>
    <t>Missouri</t>
  </si>
  <si>
    <t>Private home/residence; Caterer (food prepared off-site from where served)</t>
  </si>
  <si>
    <t>lettuce based salads; chicken parmesan</t>
  </si>
  <si>
    <t>Prison/jail</t>
  </si>
  <si>
    <t>Cryptosporidium unknown; Giardia duodenalis</t>
  </si>
  <si>
    <t>Michigan</t>
  </si>
  <si>
    <t>Sewage</t>
  </si>
  <si>
    <t>West Virginia</t>
  </si>
  <si>
    <t>Giardia duodenalis; Cryptosporidium parvum</t>
  </si>
  <si>
    <t xml:space="preserve">Assemblage B; </t>
  </si>
  <si>
    <t>Cleaned</t>
  </si>
  <si>
    <t>Campylobacter jejuni; Giardia unknown</t>
  </si>
  <si>
    <t>Community; Community</t>
  </si>
  <si>
    <t>other</t>
  </si>
  <si>
    <t>Cryptosporidium hominis; Giardia</t>
  </si>
  <si>
    <t xml:space="preserve">other; </t>
  </si>
  <si>
    <t>Hotel/Motel/Lodge/Inn</t>
  </si>
  <si>
    <t>Washington DC</t>
  </si>
  <si>
    <t>Escherichia coli, Shiga toxin-producing; Escherichia coli, Shiga toxin-producing; Giardia duodenalis</t>
  </si>
  <si>
    <t xml:space="preserve">O157:H7; O111; </t>
  </si>
  <si>
    <t>Suspected; Suspected; Suspected</t>
  </si>
  <si>
    <t>Park - National Park</t>
  </si>
  <si>
    <t>Indiana</t>
  </si>
  <si>
    <t>mixed green salad</t>
  </si>
  <si>
    <t>Vegetable Row Crops</t>
  </si>
  <si>
    <t>Outdoor Place of Work</t>
  </si>
  <si>
    <t>River/Stream; Pond; Lake/Reservoir/Impoundment</t>
  </si>
  <si>
    <t>Individual/Private</t>
  </si>
  <si>
    <t>Apartment/Condo</t>
  </si>
  <si>
    <t>This information was gathered from the CDC NORS online dashboard. All data is gathered from local, state, and territorial public health agencies.</t>
  </si>
  <si>
    <t>Column heading</t>
  </si>
  <si>
    <t>Details</t>
  </si>
  <si>
    <t>Year of the Outbreak's Onset</t>
  </si>
  <si>
    <t>Month of the Outbreak's Onset</t>
  </si>
  <si>
    <t>Method of transmission</t>
  </si>
  <si>
    <t>Cause of the Outbreak</t>
  </si>
  <si>
    <t>Specific variation of antigen on biological agent surface, or Specific genetic indentification of biological agent</t>
  </si>
  <si>
    <t>If the Serotype/Genotype was confirmed in the cause of the outbreak</t>
  </si>
  <si>
    <t>Proposed environment of outbreak transmission</t>
  </si>
  <si>
    <t>Number of recorded individuals infected from outbreak</t>
  </si>
  <si>
    <t>Number of individuals that was hospitalized due to infection out of those recorded illnesses</t>
  </si>
  <si>
    <t>Number of infected individuals investigated for possible hospitalization</t>
  </si>
  <si>
    <t>Number of deaths due to illness</t>
  </si>
  <si>
    <t>Number of infected individuals investigated for death</t>
  </si>
  <si>
    <t>If a food-borne illness, the proposed contaminated food item</t>
  </si>
  <si>
    <t>More specified contaminated ingredient if a full dish was specified under "Food Vehicle"</t>
  </si>
  <si>
    <t>CDC Official designation of contaminated food item</t>
  </si>
  <si>
    <t>Type of contaminated water</t>
  </si>
  <si>
    <t>Type of body of contaminated water</t>
  </si>
  <si>
    <t>Specified animal vector of outbreak</t>
  </si>
  <si>
    <t>More specific identification of animal vector</t>
  </si>
  <si>
    <t>Status of treatment of body of contaminated water</t>
  </si>
  <si>
    <t>Question</t>
  </si>
  <si>
    <t>Formula (Enter with = sign)</t>
  </si>
  <si>
    <t>Data Table</t>
  </si>
  <si>
    <t>1a</t>
  </si>
  <si>
    <t>countif('Outbreak Data'!B:B, 1)</t>
  </si>
  <si>
    <t>Number of Outbreaks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</si>
  <si>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</si>
  <si>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</si>
  <si>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</si>
  <si>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</si>
  <si>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</si>
  <si>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</si>
  <si>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</si>
  <si>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</si>
  <si>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</si>
  <si>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</si>
  <si>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</si>
  <si>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</si>
  <si>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1b</t>
  </si>
  <si>
    <t>AVERAGEIF('Outbreak Data'!B:B,1,'Outbreak Data'!I:I)</t>
  </si>
  <si>
    <t>Average Number of Illnesses</t>
  </si>
  <si>
    <t>1c</t>
  </si>
  <si>
    <t>SUMIF('Outbreak Data'!B:B,1,'Outbreak Data'!I:I)</t>
  </si>
  <si>
    <t>Total Number of Illnesses</t>
  </si>
  <si>
    <t>COUNT of Month</t>
  </si>
  <si>
    <t>Grand Total</t>
  </si>
  <si>
    <t>AVERAGE of Illnesses</t>
  </si>
  <si>
    <t>SUM of Illnesses</t>
  </si>
  <si>
    <t>Filter</t>
  </si>
  <si>
    <t>Search Criteria</t>
  </si>
  <si>
    <t>All Primary Modes</t>
  </si>
  <si>
    <t>1998 to 2017</t>
  </si>
  <si>
    <t>All States</t>
  </si>
  <si>
    <t>Outbreaks</t>
  </si>
  <si>
    <t>All Outbreaks</t>
  </si>
  <si>
    <t>All Settings</t>
  </si>
  <si>
    <t>Food/Ingredient</t>
  </si>
  <si>
    <t>All Foods/Ingredients</t>
  </si>
  <si>
    <t>All Water Exposures</t>
  </si>
  <si>
    <t>All Water Types</t>
  </si>
  <si>
    <t>Last Transfer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</si>
</sst>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 hh:mm AM/PM"/>
  </numFmts>
  <fonts count="7"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color theme="1"/>
      <name val="Calibri"/>
    </font>
    <font/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1" fillId="0" fontId="5" numFmtId="0" xfId="0" applyBorder="1" applyFont="1"/>
    <xf borderId="1" fillId="0" fontId="2" numFmtId="0" xfId="0" applyBorder="1" applyFont="1"/>
    <xf borderId="2" fillId="0" fontId="2" numFmtId="0" xfId="0" applyBorder="1" applyFont="1"/>
    <xf borderId="0" fillId="0" fontId="3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pivotCacheDefinition" Target="pivotCache/pivotCacheDefinition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U163" sheet="Outbreak Data"/>
  </cacheSource>
  <cacheFields>
    <cacheField name="Year" numFmtId="0">
      <sharedItems containsSemiMixedTypes="0" containsString="0" containsNumber="1" containsInteger="1">
        <n v="2009.0"/>
        <n v="2010.0"/>
        <n v="2011.0"/>
        <n v="2012.0"/>
        <n v="2013.0"/>
        <n v="2014.0"/>
        <n v="2015.0"/>
        <n v="2000.0"/>
        <n v="1998.0"/>
        <n v="2001.0"/>
        <n v="2004.0"/>
        <n v="2005.0"/>
        <n v="2006.0"/>
        <n v="2007.0"/>
        <n v="2008.0"/>
        <n v="2016.0"/>
        <n v="2017.0"/>
      </sharedItems>
    </cacheField>
    <cacheField name="Month" numFmtId="0">
      <sharedItems containsSemiMixedTypes="0" containsString="0" containsNumber="1" containsInteger="1">
        <n v="7.0"/>
        <n v="8.0"/>
        <n v="12.0"/>
        <n v="1.0"/>
        <n v="2.0"/>
        <n v="5.0"/>
        <n v="6.0"/>
        <n v="3.0"/>
        <n v="11.0"/>
        <n v="9.0"/>
        <n v="10.0"/>
        <n v="4.0"/>
      </sharedItems>
    </cacheField>
    <cacheField name="State" numFmtId="0">
      <sharedItems>
        <s v="Pennsylvania"/>
        <s v="Utah"/>
        <s v="New Hampshire"/>
        <s v="Arizona"/>
        <s v="Colorado"/>
        <s v="Virginia"/>
        <s v="New York"/>
        <s v="Nevada"/>
        <s v="Wyoming"/>
        <s v="Idaho"/>
        <s v="Minnesota"/>
        <s v="Ohio"/>
        <s v="Maryland"/>
        <s v="Illinois"/>
        <s v="Oregon"/>
        <s v="Alaska"/>
        <s v="North Dakota"/>
        <s v="Maine"/>
        <s v="Kentucky"/>
        <s v="Louisiana"/>
        <s v="Wisconsin"/>
        <s v="New Mexico"/>
        <s v="Tennessee"/>
        <s v="Kansas"/>
        <s v="Washington"/>
        <s v="California"/>
        <s v="Florida"/>
        <s v="Vermont"/>
        <s v="Missouri"/>
        <s v="Michigan"/>
        <s v="West Virginia"/>
        <s v="Washington DC"/>
        <s v="Indiana"/>
      </sharedItems>
    </cacheField>
    <cacheField name="Primary Mode" numFmtId="0">
      <sharedItems>
        <s v="Person-to-person"/>
        <s v="Indeterminate/Other/Unknown"/>
        <s v="Water"/>
        <s v="Animal Contact"/>
        <s v="Food"/>
      </sharedItems>
    </cacheField>
    <cacheField name="Etiology" numFmtId="0">
      <sharedItems>
        <s v="Giardia duodenalis"/>
        <s v="Campylobacter unknown; Giardia duodenalis"/>
        <s v="Giardia duodenalis; Giardia duodenalis; Giardia duodenalis; Giardia duodenalis; Giardia duodenalis"/>
        <s v="Giardia unknown"/>
        <s v="Giardia duodenalis; Campylobacter unknown"/>
        <s v="Giardia duodenalis; Blastocystis hominis"/>
        <s v="Giardia"/>
        <s v="Campylobacter unknown; Giardia unknown"/>
        <s v="Cryptosporidium unknown; Giardia unknown"/>
        <s v="Norovirus Genogroup I; Giardia unknown; Cryptosporidium unknown"/>
        <s v="Campylobacter jejuni; Escherichia coli, Shiga toxin-producing; Giardia"/>
        <s v="Rotavirus; Escherichia coli, Enteropathogenic; Clostridium other; Giardia"/>
        <s v="Cryptosporidium unknown; Giardia duodenalis"/>
        <s v="Giardia duodenalis; Cryptosporidium parvum"/>
        <s v="Campylobacter jejuni; Giardia unknown"/>
        <s v="Cryptosporidium hominis; Giardia"/>
        <s v="Escherichia coli, Shiga toxin-producing; Escherichia coli, Shiga toxin-producing; Giardia duodenalis"/>
      </sharedItems>
    </cacheField>
    <cacheField name="Serotype or Genotype" numFmtId="0">
      <sharedItems containsBlank="1">
        <m/>
        <s v="unknown"/>
        <s v="unknown; "/>
        <s v="unknown; unknown"/>
        <s v="GI.3; ; "/>
        <s v="Assemblage B; "/>
        <s v="other"/>
        <s v="other; "/>
        <s v="O157:H7; O111; "/>
      </sharedItems>
    </cacheField>
    <cacheField name="Etiology Status" numFmtId="0">
      <sharedItems>
        <s v="Confirmed"/>
        <s v="Confirmed; Confirmed"/>
        <s v="Suspected"/>
        <s v="Confirmed; Confirmed; Confirmed; Confirmed; Confirmed"/>
        <s v="Confirmed; Suspected"/>
        <s v="Confirmed; Suspected; Suspected"/>
        <s v="Confirmed; Confirmed; Suspected"/>
        <s v="Suspected; Suspected; Suspected; Suspected"/>
        <s v="Suspected; Suspected; Suspected"/>
      </sharedItems>
    </cacheField>
    <cacheField name="Setting" numFmtId="0">
      <sharedItems containsBlank="1">
        <m/>
        <s v="Subdivision/Neighborhood"/>
        <s v="Other, specify"/>
        <s v="Private home/residence"/>
        <s v="Child day care"/>
        <s v="Restaurant - Sit-down dining"/>
        <s v="Public Outdoor Area"/>
        <s v="Golf Course"/>
        <s v="Park - Waterpark"/>
        <s v="Private Residence"/>
        <s v="Park - State Park"/>
        <s v="Club (Requires Membership)"/>
        <s v="Camp/Cabin Setting"/>
        <s v="Other"/>
        <s v="National Forest"/>
        <s v="Grocery store"/>
        <s v="School/college/university"/>
        <s v="Community/Municipality"/>
        <s v="Festival/fair"/>
        <s v="Park - Unknown"/>
        <s v="Office/indoor workplace"/>
        <s v="Restaurant - other or unknown type"/>
        <s v="Unknown"/>
        <s v="Camp"/>
        <s v="Religious facility"/>
        <s v="Private home/residence; Caterer (food prepared off-site from where served)"/>
        <s v="Prison/jail"/>
        <s v="Hotel/Motel/Lodge/Inn"/>
        <s v="Park - National Park"/>
        <s v="Outdoor Place of Work"/>
        <s v="Apartment/Condo"/>
      </sharedItems>
    </cacheField>
    <cacheField name="Illnesses" numFmtId="0">
      <sharedItems containsSemiMixedTypes="0" containsString="0" containsNumber="1" containsInteger="1">
        <n v="4.0"/>
        <n v="2.0"/>
        <n v="3.0"/>
        <n v="8.0"/>
        <n v="6.0"/>
        <n v="5.0"/>
        <n v="9.0"/>
        <n v="26.0"/>
        <n v="20.0"/>
        <n v="7.0"/>
        <n v="21.0"/>
        <n v="10.0"/>
        <n v="28.0"/>
        <n v="125.0"/>
        <n v="69.0"/>
        <n v="38.0"/>
        <n v="30.0"/>
        <n v="82.0"/>
        <n v="34.0"/>
        <n v="19.0"/>
        <n v="50.0"/>
        <n v="48.0"/>
        <n v="36.0"/>
        <n v="15.0"/>
        <n v="13.0"/>
        <n v="25.0"/>
        <n v="11.0"/>
      </sharedItems>
    </cacheField>
    <cacheField name="Hospitalizations" numFmtId="0">
      <sharedItems containsString="0" containsBlank="1" containsNumber="1" containsInteger="1">
        <n v="0.0"/>
        <n v="1.0"/>
        <m/>
        <n v="2.0"/>
        <n v="4.0"/>
        <n v="10.0"/>
      </sharedItems>
    </cacheField>
    <cacheField name="Info on Hospitalizations" numFmtId="0">
      <sharedItems containsString="0" containsBlank="1" containsNumber="1" containsInteger="1">
        <n v="4.0"/>
        <n v="2.0"/>
        <n v="3.0"/>
        <n v="8.0"/>
        <n v="6.0"/>
        <n v="5.0"/>
        <n v="9.0"/>
        <n v="26.0"/>
        <n v="20.0"/>
        <n v="7.0"/>
        <n v="1.0"/>
        <n v="21.0"/>
        <n v="10.0"/>
        <n v="0.0"/>
        <m/>
        <n v="28.0"/>
        <n v="125.0"/>
        <n v="17.0"/>
        <n v="38.0"/>
        <n v="30.0"/>
        <n v="15.0"/>
        <n v="13.0"/>
        <n v="25.0"/>
        <n v="11.0"/>
      </sharedItems>
    </cacheField>
    <cacheField name="Deaths" numFmtId="0">
      <sharedItems containsString="0" containsBlank="1" containsNumber="1" containsInteger="1">
        <n v="0.0"/>
        <m/>
      </sharedItems>
    </cacheField>
    <cacheField name="Info on Deaths" numFmtId="0">
      <sharedItems containsString="0" containsBlank="1" containsNumber="1" containsInteger="1">
        <n v="4.0"/>
        <n v="2.0"/>
        <n v="3.0"/>
        <n v="8.0"/>
        <n v="6.0"/>
        <n v="5.0"/>
        <n v="9.0"/>
        <n v="26.0"/>
        <n v="20.0"/>
        <n v="7.0"/>
        <n v="21.0"/>
        <n v="10.0"/>
        <n v="28.0"/>
        <n v="0.0"/>
        <n v="125.0"/>
        <n v="17.0"/>
        <n v="38.0"/>
        <n v="30.0"/>
        <n v="1.0"/>
        <m/>
        <n v="13.0"/>
        <n v="25.0"/>
        <n v="11.0"/>
      </sharedItems>
    </cacheField>
    <cacheField name="Food Vehicle" numFmtId="0">
      <sharedItems containsBlank="1">
        <m/>
        <s v="oysters, raw"/>
        <s v="milk, whole milk unpasteurized"/>
        <s v="multiple foods"/>
        <s v="oysters, unspecified"/>
        <s v="ice, unspecified"/>
        <s v="chicken salad"/>
        <s v="unspecified vegetables"/>
        <s v="lettuce based salads; chicken parmesan"/>
        <s v="mixed green salad"/>
      </sharedItems>
    </cacheField>
    <cacheField name="Food Contaminated Ingredient" numFmtId="0">
      <sharedItems containsString="0" containsBlank="1">
        <m/>
      </sharedItems>
    </cacheField>
    <cacheField name="IFSAC Category" numFmtId="0">
      <sharedItems containsBlank="1">
        <m/>
        <s v="Mollusks"/>
        <s v="Dairy"/>
        <s v="Unclassifiable"/>
        <s v="Other"/>
        <s v="Multiple"/>
        <s v="Vegetable Row Crops"/>
      </sharedItems>
    </cacheField>
    <cacheField name="Water Exposure" numFmtId="0">
      <sharedItems containsBlank="1">
        <m/>
        <s v="Drinking water"/>
        <s v="Other/Environmental water"/>
        <s v="Recreational water -- treated"/>
        <s v="Recreational water -- untreated"/>
      </sharedItems>
    </cacheField>
    <cacheField name="Water Type" numFmtId="0">
      <sharedItems containsBlank="1">
        <m/>
        <s v="Community"/>
        <s v="Spring"/>
        <s v="Puddle/Canal/Swamp"/>
        <s v="Pool - Swimming Pool (Hot Spring)"/>
        <s v="Transient Noncommunity"/>
        <s v="Pool - Kiddie/Wading, Private"/>
        <s v="River/Stream"/>
        <s v="Lake/Reservoir/Impoundment"/>
        <s v="Transient Noncommunity; Transient Noncommunity; Transient Noncommunity"/>
        <s v="Pool - Swimming Pool"/>
        <s v="Nontransient Noncommunity"/>
        <s v="Sewage"/>
        <s v="Community; Community"/>
        <s v="Unknown"/>
        <s v="River/Stream; Pond; Lake/Reservoir/Impoundment"/>
        <s v="Individual/Private"/>
      </sharedItems>
    </cacheField>
    <cacheField name="Animal Type" numFmtId="0">
      <sharedItems containsBlank="1">
        <m/>
        <s v="Cattle"/>
        <s v="Lizard"/>
      </sharedItems>
    </cacheField>
    <cacheField name="Animal Type Specify" numFmtId="0">
      <sharedItems containsBlank="1">
        <m/>
        <s v="Cattle, calf"/>
        <s v="Bearded dragon"/>
      </sharedItems>
    </cacheField>
    <cacheField name="Water Status" numFmtId="0">
      <sharedItems containsBlank="1">
        <m/>
        <s v="Reviewed"/>
        <s v="Cleaned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Example" cacheId="0" dataCaption="" compact="0" compactData="0">
  <location ref="B1:C14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dataField="1" compact="0" outline="0" multipleItemSelectionAllowed="1" showAll="0" sortType="ascending">
      <items>
        <item x="3"/>
        <item x="4"/>
        <item x="7"/>
        <item x="11"/>
        <item x="5"/>
        <item x="6"/>
        <item x="0"/>
        <item x="1"/>
        <item x="9"/>
        <item x="10"/>
        <item x="8"/>
        <item x="2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Illness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Deaths" compact="0" outline="0" multipleItemSelectionAllowed="1" showAll="0">
      <items>
        <item x="0"/>
        <item x="1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ood Contaminated Ingredient" compact="0" outline="0" multipleItemSelectionAllowed="1" showAll="0">
      <items>
        <item x="0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Animal Type" compact="0" outline="0" multipleItemSelectionAllowed="1" showAll="0">
      <items>
        <item x="0"/>
        <item x="1"/>
        <item x="2"/>
        <item t="default"/>
      </items>
    </pivotField>
    <pivotField name="Animal Type Specify" compact="0" outline="0" multipleItemSelectionAllowed="1" showAll="0">
      <items>
        <item x="0"/>
        <item x="1"/>
        <item x="2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COUNT of Month" fld="1" subtotal="countNums" baseField="0"/>
  </dataFields>
</pivotTableDefinition>
</file>

<file path=xl/pivotTables/pivotTable2.xml><?xml version="1.0" encoding="utf-8"?>
<pivotTableDefinition xmlns="http://schemas.openxmlformats.org/spreadsheetml/2006/main" name="Pivot Table Example 2" cacheId="0" dataCaption="" compact="0" compactData="0">
  <location ref="B16:C29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compact="0" outline="0" multipleItemSelectionAllowed="1" showAll="0" sortType="ascending">
      <items>
        <item x="3"/>
        <item x="4"/>
        <item x="7"/>
        <item x="11"/>
        <item x="5"/>
        <item x="6"/>
        <item x="0"/>
        <item x="1"/>
        <item x="9"/>
        <item x="10"/>
        <item x="8"/>
        <item x="2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Deaths" compact="0" outline="0" multipleItemSelectionAllowed="1" showAll="0">
      <items>
        <item x="0"/>
        <item x="1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ood Contaminated Ingredient" compact="0" outline="0" multipleItemSelectionAllowed="1" showAll="0">
      <items>
        <item x="0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Animal Type" compact="0" outline="0" multipleItemSelectionAllowed="1" showAll="0">
      <items>
        <item x="0"/>
        <item x="1"/>
        <item x="2"/>
        <item t="default"/>
      </items>
    </pivotField>
    <pivotField name="Animal Type Specify" compact="0" outline="0" multipleItemSelectionAllowed="1" showAll="0">
      <items>
        <item x="0"/>
        <item x="1"/>
        <item x="2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AVERAGE of Illnesses" fld="8" subtotal="average" baseField="0"/>
  </dataFields>
</pivotTableDefinition>
</file>

<file path=xl/pivotTables/pivotTable3.xml><?xml version="1.0" encoding="utf-8"?>
<pivotTableDefinition xmlns="http://schemas.openxmlformats.org/spreadsheetml/2006/main" name="Pivot Table Example 3" cacheId="0" dataCaption="" compact="0" compactData="0">
  <location ref="B31:C44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compact="0" outline="0" multipleItemSelectionAllowed="1" showAll="0" sortType="ascending">
      <items>
        <item x="3"/>
        <item x="4"/>
        <item x="7"/>
        <item x="11"/>
        <item x="5"/>
        <item x="6"/>
        <item x="0"/>
        <item x="1"/>
        <item x="9"/>
        <item x="10"/>
        <item x="8"/>
        <item x="2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Deaths" compact="0" outline="0" multipleItemSelectionAllowed="1" showAll="0">
      <items>
        <item x="0"/>
        <item x="1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ood Contaminated Ingredient" compact="0" outline="0" multipleItemSelectionAllowed="1" showAll="0">
      <items>
        <item x="0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Animal Type" compact="0" outline="0" multipleItemSelectionAllowed="1" showAll="0">
      <items>
        <item x="0"/>
        <item x="1"/>
        <item x="2"/>
        <item t="default"/>
      </items>
    </pivotField>
    <pivotField name="Animal Type Specify" compact="0" outline="0" multipleItemSelectionAllowed="1" showAll="0">
      <items>
        <item x="0"/>
        <item x="1"/>
        <item x="2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SUM of Illnesses" fld="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5.43"/>
    <col customWidth="1" min="4" max="4" width="29.29"/>
    <col customWidth="1" min="5" max="5" width="87.71"/>
    <col customWidth="1" min="6" max="6" width="23.0"/>
    <col customWidth="1" min="7" max="7" width="52.0"/>
    <col customWidth="1" min="8" max="8" width="68.43"/>
    <col customWidth="1" min="9" max="9" width="11.0"/>
    <col customWidth="1" min="10" max="10" width="17.57"/>
    <col customWidth="1" min="11" max="11" width="24.29"/>
    <col customWidth="1" min="12" max="12" width="10.0"/>
    <col customWidth="1" min="13" max="13" width="16.57"/>
    <col customWidth="1" min="14" max="14" width="36.0"/>
    <col customWidth="1" min="15" max="15" width="30.57"/>
    <col customWidth="1" min="16" max="16" width="20.14"/>
    <col customWidth="1" min="17" max="17" width="29.14"/>
    <col customWidth="1" min="18" max="18" width="70.57"/>
    <col customWidth="1" min="19" max="19" width="14.57"/>
    <col customWidth="1" min="20" max="20" width="21.29"/>
    <col customWidth="1" min="21" max="21" width="15.14"/>
    <col customWidth="1" min="22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>
      <c r="A2" s="2">
        <v>2009.0</v>
      </c>
      <c r="B2" s="2">
        <v>7.0</v>
      </c>
      <c r="C2" s="2" t="s">
        <v>21</v>
      </c>
      <c r="D2" s="2" t="s">
        <v>22</v>
      </c>
      <c r="E2" s="2" t="s">
        <v>23</v>
      </c>
      <c r="G2" s="2" t="s">
        <v>24</v>
      </c>
      <c r="I2" s="2">
        <v>4.0</v>
      </c>
      <c r="J2" s="2">
        <v>0.0</v>
      </c>
      <c r="K2" s="2">
        <v>4.0</v>
      </c>
      <c r="L2" s="2">
        <v>0.0</v>
      </c>
      <c r="M2" s="2">
        <v>4.0</v>
      </c>
    </row>
    <row r="3">
      <c r="A3" s="2">
        <v>2009.0</v>
      </c>
      <c r="B3" s="2">
        <v>7.0</v>
      </c>
      <c r="C3" s="2" t="s">
        <v>21</v>
      </c>
      <c r="D3" s="2" t="s">
        <v>25</v>
      </c>
      <c r="E3" s="2" t="s">
        <v>23</v>
      </c>
      <c r="G3" s="2" t="s">
        <v>24</v>
      </c>
      <c r="I3" s="2">
        <v>2.0</v>
      </c>
      <c r="J3" s="2">
        <v>0.0</v>
      </c>
      <c r="K3" s="2">
        <v>2.0</v>
      </c>
      <c r="L3" s="2">
        <v>0.0</v>
      </c>
      <c r="M3" s="2">
        <v>2.0</v>
      </c>
    </row>
    <row r="4">
      <c r="A4" s="2">
        <v>2009.0</v>
      </c>
      <c r="B4" s="2">
        <v>7.0</v>
      </c>
      <c r="C4" s="2" t="s">
        <v>21</v>
      </c>
      <c r="D4" s="2" t="s">
        <v>25</v>
      </c>
      <c r="E4" s="2" t="s">
        <v>23</v>
      </c>
      <c r="G4" s="2" t="s">
        <v>24</v>
      </c>
      <c r="I4" s="2">
        <v>2.0</v>
      </c>
      <c r="J4" s="2">
        <v>0.0</v>
      </c>
      <c r="K4" s="2">
        <v>2.0</v>
      </c>
      <c r="L4" s="2">
        <v>0.0</v>
      </c>
      <c r="M4" s="2">
        <v>2.0</v>
      </c>
    </row>
    <row r="5">
      <c r="A5" s="2">
        <v>2009.0</v>
      </c>
      <c r="B5" s="2">
        <v>7.0</v>
      </c>
      <c r="C5" s="2" t="s">
        <v>21</v>
      </c>
      <c r="D5" s="2" t="s">
        <v>25</v>
      </c>
      <c r="E5" s="2" t="s">
        <v>23</v>
      </c>
      <c r="G5" s="2" t="s">
        <v>24</v>
      </c>
      <c r="I5" s="2">
        <v>3.0</v>
      </c>
      <c r="J5" s="2">
        <v>0.0</v>
      </c>
      <c r="K5" s="2">
        <v>3.0</v>
      </c>
      <c r="L5" s="2">
        <v>0.0</v>
      </c>
      <c r="M5" s="2">
        <v>3.0</v>
      </c>
    </row>
    <row r="6">
      <c r="A6" s="2">
        <v>2009.0</v>
      </c>
      <c r="B6" s="2">
        <v>7.0</v>
      </c>
      <c r="C6" s="2" t="s">
        <v>21</v>
      </c>
      <c r="D6" s="2" t="s">
        <v>25</v>
      </c>
      <c r="E6" s="2" t="s">
        <v>23</v>
      </c>
      <c r="G6" s="2" t="s">
        <v>24</v>
      </c>
      <c r="I6" s="2">
        <v>3.0</v>
      </c>
      <c r="J6" s="2">
        <v>0.0</v>
      </c>
      <c r="K6" s="2">
        <v>3.0</v>
      </c>
      <c r="L6" s="2">
        <v>0.0</v>
      </c>
      <c r="M6" s="2">
        <v>3.0</v>
      </c>
    </row>
    <row r="7">
      <c r="A7" s="2">
        <v>2009.0</v>
      </c>
      <c r="B7" s="2">
        <v>8.0</v>
      </c>
      <c r="C7" s="2" t="s">
        <v>26</v>
      </c>
      <c r="D7" s="2" t="s">
        <v>27</v>
      </c>
      <c r="E7" s="2" t="s">
        <v>23</v>
      </c>
      <c r="G7" s="2" t="s">
        <v>24</v>
      </c>
      <c r="H7" s="2" t="s">
        <v>28</v>
      </c>
      <c r="I7" s="2">
        <v>8.0</v>
      </c>
      <c r="J7" s="2">
        <v>0.0</v>
      </c>
      <c r="K7" s="2">
        <v>8.0</v>
      </c>
      <c r="L7" s="2">
        <v>0.0</v>
      </c>
      <c r="M7" s="2">
        <v>8.0</v>
      </c>
      <c r="Q7" s="2" t="s">
        <v>29</v>
      </c>
      <c r="R7" s="2" t="s">
        <v>30</v>
      </c>
      <c r="U7" s="2" t="s">
        <v>31</v>
      </c>
    </row>
    <row r="8">
      <c r="A8" s="2">
        <v>2009.0</v>
      </c>
      <c r="B8" s="2">
        <v>12.0</v>
      </c>
      <c r="C8" s="2" t="s">
        <v>21</v>
      </c>
      <c r="D8" s="2" t="s">
        <v>25</v>
      </c>
      <c r="E8" s="2" t="s">
        <v>23</v>
      </c>
      <c r="G8" s="2" t="s">
        <v>24</v>
      </c>
      <c r="I8" s="2">
        <v>2.0</v>
      </c>
      <c r="J8" s="2">
        <v>1.0</v>
      </c>
      <c r="K8" s="2">
        <v>2.0</v>
      </c>
      <c r="L8" s="2">
        <v>0.0</v>
      </c>
      <c r="M8" s="2">
        <v>2.0</v>
      </c>
    </row>
    <row r="9">
      <c r="A9" s="2">
        <v>2010.0</v>
      </c>
      <c r="B9" s="2">
        <v>1.0</v>
      </c>
      <c r="C9" s="2" t="s">
        <v>21</v>
      </c>
      <c r="D9" s="2" t="s">
        <v>25</v>
      </c>
      <c r="E9" s="2" t="s">
        <v>23</v>
      </c>
      <c r="G9" s="2" t="s">
        <v>24</v>
      </c>
      <c r="I9" s="2">
        <v>6.0</v>
      </c>
      <c r="J9" s="2">
        <v>0.0</v>
      </c>
      <c r="K9" s="2">
        <v>6.0</v>
      </c>
      <c r="L9" s="2">
        <v>0.0</v>
      </c>
      <c r="M9" s="2">
        <v>6.0</v>
      </c>
    </row>
    <row r="10">
      <c r="A10" s="2">
        <v>2010.0</v>
      </c>
      <c r="B10" s="2">
        <v>2.0</v>
      </c>
      <c r="C10" s="2" t="s">
        <v>32</v>
      </c>
      <c r="D10" s="2" t="s">
        <v>33</v>
      </c>
      <c r="E10" s="2" t="s">
        <v>34</v>
      </c>
      <c r="G10" s="2" t="s">
        <v>35</v>
      </c>
      <c r="I10" s="2">
        <v>6.0</v>
      </c>
      <c r="J10" s="2">
        <v>1.0</v>
      </c>
      <c r="K10" s="2">
        <v>6.0</v>
      </c>
      <c r="L10" s="2">
        <v>0.0</v>
      </c>
      <c r="M10" s="2">
        <v>6.0</v>
      </c>
      <c r="S10" s="2" t="s">
        <v>36</v>
      </c>
      <c r="T10" s="2" t="s">
        <v>37</v>
      </c>
    </row>
    <row r="11">
      <c r="A11" s="2">
        <v>2009.0</v>
      </c>
      <c r="B11" s="2">
        <v>7.0</v>
      </c>
      <c r="C11" s="2" t="s">
        <v>38</v>
      </c>
      <c r="D11" s="2" t="s">
        <v>22</v>
      </c>
      <c r="E11" s="2" t="s">
        <v>23</v>
      </c>
      <c r="G11" s="2" t="s">
        <v>24</v>
      </c>
      <c r="H11" s="2" t="s">
        <v>39</v>
      </c>
      <c r="I11" s="2">
        <v>5.0</v>
      </c>
      <c r="J11" s="2">
        <v>0.0</v>
      </c>
      <c r="K11" s="2">
        <v>5.0</v>
      </c>
      <c r="L11" s="2">
        <v>0.0</v>
      </c>
      <c r="M11" s="2">
        <v>5.0</v>
      </c>
    </row>
    <row r="12">
      <c r="A12" s="2">
        <v>2010.0</v>
      </c>
      <c r="B12" s="2">
        <v>2.0</v>
      </c>
      <c r="C12" s="2" t="s">
        <v>21</v>
      </c>
      <c r="D12" s="2" t="s">
        <v>22</v>
      </c>
      <c r="E12" s="2" t="s">
        <v>23</v>
      </c>
      <c r="G12" s="2" t="s">
        <v>24</v>
      </c>
      <c r="H12" s="2" t="s">
        <v>40</v>
      </c>
      <c r="I12" s="2">
        <v>4.0</v>
      </c>
      <c r="J12" s="2">
        <v>0.0</v>
      </c>
      <c r="K12" s="2">
        <v>4.0</v>
      </c>
      <c r="L12" s="2">
        <v>0.0</v>
      </c>
      <c r="M12" s="2">
        <v>4.0</v>
      </c>
    </row>
    <row r="13">
      <c r="A13" s="2">
        <v>2010.0</v>
      </c>
      <c r="B13" s="2">
        <v>2.0</v>
      </c>
      <c r="C13" s="2" t="s">
        <v>41</v>
      </c>
      <c r="D13" s="2" t="s">
        <v>22</v>
      </c>
      <c r="E13" s="2" t="s">
        <v>23</v>
      </c>
      <c r="G13" s="2" t="s">
        <v>42</v>
      </c>
      <c r="H13" s="2" t="s">
        <v>43</v>
      </c>
      <c r="I13" s="2">
        <v>9.0</v>
      </c>
      <c r="J13" s="2">
        <v>0.0</v>
      </c>
      <c r="K13" s="2">
        <v>9.0</v>
      </c>
      <c r="L13" s="2">
        <v>0.0</v>
      </c>
      <c r="M13" s="2">
        <v>9.0</v>
      </c>
    </row>
    <row r="14">
      <c r="A14" s="2">
        <v>2010.0</v>
      </c>
      <c r="B14" s="2">
        <v>5.0</v>
      </c>
      <c r="C14" s="2" t="s">
        <v>44</v>
      </c>
      <c r="D14" s="2" t="s">
        <v>45</v>
      </c>
      <c r="E14" s="2" t="s">
        <v>23</v>
      </c>
      <c r="G14" s="2" t="s">
        <v>24</v>
      </c>
      <c r="H14" s="2" t="s">
        <v>46</v>
      </c>
      <c r="I14" s="2">
        <v>5.0</v>
      </c>
      <c r="J14" s="2">
        <v>1.0</v>
      </c>
      <c r="K14" s="2">
        <v>5.0</v>
      </c>
      <c r="L14" s="2">
        <v>0.0</v>
      </c>
      <c r="M14" s="2">
        <v>5.0</v>
      </c>
    </row>
    <row r="15">
      <c r="A15" s="2">
        <v>2010.0</v>
      </c>
      <c r="B15" s="2">
        <v>7.0</v>
      </c>
      <c r="C15" s="2" t="s">
        <v>21</v>
      </c>
      <c r="D15" s="2" t="s">
        <v>22</v>
      </c>
      <c r="E15" s="2" t="s">
        <v>23</v>
      </c>
      <c r="G15" s="2" t="s">
        <v>24</v>
      </c>
      <c r="H15" s="2" t="s">
        <v>40</v>
      </c>
      <c r="I15" s="2">
        <v>3.0</v>
      </c>
      <c r="J15" s="2">
        <v>0.0</v>
      </c>
      <c r="K15" s="2">
        <v>3.0</v>
      </c>
      <c r="L15" s="2">
        <v>0.0</v>
      </c>
      <c r="M15" s="2">
        <v>3.0</v>
      </c>
    </row>
    <row r="16">
      <c r="A16" s="2">
        <v>2009.0</v>
      </c>
      <c r="B16" s="2">
        <v>8.0</v>
      </c>
      <c r="C16" s="2" t="s">
        <v>47</v>
      </c>
      <c r="D16" s="2" t="s">
        <v>27</v>
      </c>
      <c r="E16" s="2" t="s">
        <v>48</v>
      </c>
      <c r="G16" s="2" t="s">
        <v>49</v>
      </c>
      <c r="H16" s="2" t="s">
        <v>50</v>
      </c>
      <c r="I16" s="2">
        <v>26.0</v>
      </c>
      <c r="J16" s="2">
        <v>1.0</v>
      </c>
      <c r="K16" s="2">
        <v>26.0</v>
      </c>
      <c r="L16" s="2">
        <v>0.0</v>
      </c>
      <c r="M16" s="2">
        <v>26.0</v>
      </c>
      <c r="Q16" s="2" t="s">
        <v>51</v>
      </c>
      <c r="R16" s="2" t="s">
        <v>52</v>
      </c>
      <c r="U16" s="2" t="s">
        <v>31</v>
      </c>
    </row>
    <row r="17">
      <c r="A17" s="2">
        <v>2010.0</v>
      </c>
      <c r="B17" s="2">
        <v>6.0</v>
      </c>
      <c r="C17" s="2" t="s">
        <v>53</v>
      </c>
      <c r="D17" s="2" t="s">
        <v>27</v>
      </c>
      <c r="E17" s="2" t="s">
        <v>54</v>
      </c>
      <c r="G17" s="2" t="s">
        <v>24</v>
      </c>
      <c r="H17" s="2" t="s">
        <v>55</v>
      </c>
      <c r="I17" s="2">
        <v>20.0</v>
      </c>
      <c r="J17" s="2">
        <v>1.0</v>
      </c>
      <c r="K17" s="2">
        <v>20.0</v>
      </c>
      <c r="L17" s="2">
        <v>0.0</v>
      </c>
      <c r="M17" s="2">
        <v>20.0</v>
      </c>
      <c r="Q17" s="2" t="s">
        <v>51</v>
      </c>
      <c r="R17" s="2" t="s">
        <v>56</v>
      </c>
      <c r="U17" s="2" t="s">
        <v>31</v>
      </c>
    </row>
    <row r="18">
      <c r="A18" s="2">
        <v>2010.0</v>
      </c>
      <c r="B18" s="2">
        <v>8.0</v>
      </c>
      <c r="C18" s="2" t="s">
        <v>57</v>
      </c>
      <c r="D18" s="2" t="s">
        <v>27</v>
      </c>
      <c r="E18" s="2" t="s">
        <v>23</v>
      </c>
      <c r="F18" s="2" t="s">
        <v>58</v>
      </c>
      <c r="G18" s="2" t="s">
        <v>24</v>
      </c>
      <c r="H18" s="2" t="s">
        <v>59</v>
      </c>
      <c r="I18" s="2">
        <v>7.0</v>
      </c>
      <c r="J18" s="2">
        <v>1.0</v>
      </c>
      <c r="K18" s="2">
        <v>7.0</v>
      </c>
      <c r="L18" s="2">
        <v>0.0</v>
      </c>
      <c r="M18" s="2">
        <v>7.0</v>
      </c>
      <c r="Q18" s="2" t="s">
        <v>60</v>
      </c>
      <c r="R18" s="2" t="s">
        <v>61</v>
      </c>
      <c r="U18" s="2" t="s">
        <v>31</v>
      </c>
    </row>
    <row r="19">
      <c r="A19" s="2">
        <v>2010.0</v>
      </c>
      <c r="B19" s="2">
        <v>5.0</v>
      </c>
      <c r="C19" s="2" t="s">
        <v>21</v>
      </c>
      <c r="D19" s="2" t="s">
        <v>25</v>
      </c>
      <c r="E19" s="2" t="s">
        <v>23</v>
      </c>
      <c r="G19" s="2" t="s">
        <v>24</v>
      </c>
      <c r="I19" s="2">
        <v>4.0</v>
      </c>
      <c r="J19" s="2">
        <v>0.0</v>
      </c>
      <c r="K19" s="2">
        <v>4.0</v>
      </c>
      <c r="L19" s="2">
        <v>0.0</v>
      </c>
      <c r="M19" s="2">
        <v>4.0</v>
      </c>
    </row>
    <row r="20">
      <c r="A20" s="2">
        <v>2009.0</v>
      </c>
      <c r="B20" s="2">
        <v>5.0</v>
      </c>
      <c r="C20" s="2" t="s">
        <v>62</v>
      </c>
      <c r="D20" s="2" t="s">
        <v>27</v>
      </c>
      <c r="E20" s="2" t="s">
        <v>63</v>
      </c>
      <c r="F20" s="2" t="s">
        <v>64</v>
      </c>
      <c r="G20" s="2" t="s">
        <v>35</v>
      </c>
      <c r="H20" s="2" t="s">
        <v>65</v>
      </c>
      <c r="I20" s="2">
        <v>7.0</v>
      </c>
      <c r="J20" s="2">
        <v>0.0</v>
      </c>
      <c r="K20" s="2">
        <v>7.0</v>
      </c>
      <c r="L20" s="2">
        <v>0.0</v>
      </c>
      <c r="M20" s="2">
        <v>7.0</v>
      </c>
      <c r="Q20" s="2" t="s">
        <v>29</v>
      </c>
      <c r="R20" s="2" t="s">
        <v>30</v>
      </c>
      <c r="U20" s="2" t="s">
        <v>31</v>
      </c>
    </row>
    <row r="21" ht="15.75" customHeight="1">
      <c r="A21" s="2">
        <v>2010.0</v>
      </c>
      <c r="B21" s="2">
        <v>6.0</v>
      </c>
      <c r="C21" s="2" t="s">
        <v>66</v>
      </c>
      <c r="D21" s="2" t="s">
        <v>27</v>
      </c>
      <c r="E21" s="2" t="s">
        <v>23</v>
      </c>
      <c r="F21" s="2" t="s">
        <v>58</v>
      </c>
      <c r="G21" s="2" t="s">
        <v>24</v>
      </c>
      <c r="H21" s="2" t="s">
        <v>67</v>
      </c>
      <c r="I21" s="2">
        <v>6.0</v>
      </c>
      <c r="J21" s="2">
        <v>0.0</v>
      </c>
      <c r="K21" s="2">
        <v>6.0</v>
      </c>
      <c r="L21" s="2">
        <v>0.0</v>
      </c>
      <c r="M21" s="2">
        <v>6.0</v>
      </c>
      <c r="Q21" s="2" t="s">
        <v>29</v>
      </c>
      <c r="R21" s="2" t="s">
        <v>68</v>
      </c>
      <c r="U21" s="2" t="s">
        <v>31</v>
      </c>
    </row>
    <row r="22" ht="15.75" customHeight="1">
      <c r="A22" s="2">
        <v>2011.0</v>
      </c>
      <c r="B22" s="2">
        <v>2.0</v>
      </c>
      <c r="C22" s="2" t="s">
        <v>21</v>
      </c>
      <c r="D22" s="2" t="s">
        <v>25</v>
      </c>
      <c r="E22" s="2" t="s">
        <v>23</v>
      </c>
      <c r="G22" s="2" t="s">
        <v>24</v>
      </c>
      <c r="I22" s="2">
        <v>2.0</v>
      </c>
      <c r="J22" s="2">
        <v>0.0</v>
      </c>
      <c r="K22" s="2">
        <v>2.0</v>
      </c>
      <c r="L22" s="2">
        <v>0.0</v>
      </c>
      <c r="M22" s="2">
        <v>2.0</v>
      </c>
    </row>
    <row r="23" ht="15.75" customHeight="1">
      <c r="A23" s="2">
        <v>2011.0</v>
      </c>
      <c r="B23" s="2">
        <v>1.0</v>
      </c>
      <c r="C23" s="2" t="s">
        <v>69</v>
      </c>
      <c r="D23" s="2" t="s">
        <v>22</v>
      </c>
      <c r="E23" s="2" t="s">
        <v>23</v>
      </c>
      <c r="G23" s="2" t="s">
        <v>42</v>
      </c>
      <c r="H23" s="2" t="s">
        <v>40</v>
      </c>
      <c r="I23" s="2">
        <v>3.0</v>
      </c>
      <c r="J23" s="2">
        <v>0.0</v>
      </c>
      <c r="K23" s="2">
        <v>3.0</v>
      </c>
      <c r="L23" s="2">
        <v>0.0</v>
      </c>
      <c r="M23" s="2">
        <v>3.0</v>
      </c>
    </row>
    <row r="24" ht="15.75" customHeight="1">
      <c r="A24" s="2">
        <v>2011.0</v>
      </c>
      <c r="B24" s="2">
        <v>1.0</v>
      </c>
      <c r="C24" s="2" t="s">
        <v>21</v>
      </c>
      <c r="D24" s="2" t="s">
        <v>25</v>
      </c>
      <c r="E24" s="2" t="s">
        <v>23</v>
      </c>
      <c r="G24" s="2" t="s">
        <v>24</v>
      </c>
      <c r="I24" s="2">
        <v>2.0</v>
      </c>
      <c r="J24" s="2">
        <v>0.0</v>
      </c>
      <c r="K24" s="2">
        <v>2.0</v>
      </c>
      <c r="L24" s="2">
        <v>0.0</v>
      </c>
      <c r="M24" s="2">
        <v>2.0</v>
      </c>
    </row>
    <row r="25" ht="15.75" customHeight="1">
      <c r="A25" s="2">
        <v>2011.0</v>
      </c>
      <c r="B25" s="2">
        <v>1.0</v>
      </c>
      <c r="C25" s="2" t="s">
        <v>21</v>
      </c>
      <c r="D25" s="2" t="s">
        <v>25</v>
      </c>
      <c r="E25" s="2" t="s">
        <v>23</v>
      </c>
      <c r="G25" s="2" t="s">
        <v>24</v>
      </c>
      <c r="I25" s="2">
        <v>2.0</v>
      </c>
      <c r="J25" s="2">
        <v>0.0</v>
      </c>
      <c r="K25" s="2">
        <v>2.0</v>
      </c>
      <c r="L25" s="2">
        <v>0.0</v>
      </c>
      <c r="M25" s="2">
        <v>2.0</v>
      </c>
    </row>
    <row r="26" ht="15.75" customHeight="1">
      <c r="A26" s="2">
        <v>2011.0</v>
      </c>
      <c r="B26" s="2">
        <v>3.0</v>
      </c>
      <c r="C26" s="2" t="s">
        <v>21</v>
      </c>
      <c r="D26" s="2" t="s">
        <v>25</v>
      </c>
      <c r="E26" s="2" t="s">
        <v>23</v>
      </c>
      <c r="G26" s="2" t="s">
        <v>24</v>
      </c>
      <c r="I26" s="2">
        <v>3.0</v>
      </c>
      <c r="J26" s="2">
        <v>0.0</v>
      </c>
      <c r="K26" s="2">
        <v>3.0</v>
      </c>
      <c r="L26" s="2">
        <v>0.0</v>
      </c>
      <c r="M26" s="2">
        <v>3.0</v>
      </c>
    </row>
    <row r="27" ht="15.75" customHeight="1">
      <c r="A27" s="2">
        <v>2010.0</v>
      </c>
      <c r="B27" s="2">
        <v>11.0</v>
      </c>
      <c r="C27" s="2" t="s">
        <v>69</v>
      </c>
      <c r="D27" s="2" t="s">
        <v>22</v>
      </c>
      <c r="E27" s="2" t="s">
        <v>23</v>
      </c>
      <c r="G27" s="2" t="s">
        <v>24</v>
      </c>
      <c r="H27" s="2" t="s">
        <v>40</v>
      </c>
      <c r="I27" s="2">
        <v>9.0</v>
      </c>
      <c r="J27" s="2">
        <v>0.0</v>
      </c>
      <c r="K27" s="2">
        <v>1.0</v>
      </c>
      <c r="L27" s="2">
        <v>0.0</v>
      </c>
      <c r="M27" s="2">
        <v>9.0</v>
      </c>
    </row>
    <row r="28" ht="15.75" customHeight="1">
      <c r="A28" s="2">
        <v>2010.0</v>
      </c>
      <c r="B28" s="2">
        <v>3.0</v>
      </c>
      <c r="C28" s="2" t="s">
        <v>41</v>
      </c>
      <c r="D28" s="2" t="s">
        <v>33</v>
      </c>
      <c r="E28" s="2" t="s">
        <v>23</v>
      </c>
      <c r="G28" s="2" t="s">
        <v>24</v>
      </c>
      <c r="I28" s="2">
        <v>2.0</v>
      </c>
      <c r="J28" s="2">
        <v>0.0</v>
      </c>
      <c r="K28" s="2">
        <v>2.0</v>
      </c>
      <c r="L28" s="2">
        <v>0.0</v>
      </c>
      <c r="M28" s="2">
        <v>2.0</v>
      </c>
      <c r="S28" s="2" t="s">
        <v>70</v>
      </c>
      <c r="T28" s="2" t="s">
        <v>71</v>
      </c>
    </row>
    <row r="29" ht="15.75" customHeight="1">
      <c r="A29" s="2">
        <v>2011.0</v>
      </c>
      <c r="B29" s="2">
        <v>7.0</v>
      </c>
      <c r="C29" s="2" t="s">
        <v>72</v>
      </c>
      <c r="D29" s="2" t="s">
        <v>27</v>
      </c>
      <c r="E29" s="2" t="s">
        <v>23</v>
      </c>
      <c r="F29" s="2" t="s">
        <v>58</v>
      </c>
      <c r="G29" s="2" t="s">
        <v>24</v>
      </c>
      <c r="H29" s="2" t="s">
        <v>73</v>
      </c>
      <c r="I29" s="2">
        <v>21.0</v>
      </c>
      <c r="J29" s="2">
        <v>0.0</v>
      </c>
      <c r="K29" s="2">
        <v>21.0</v>
      </c>
      <c r="L29" s="2">
        <v>0.0</v>
      </c>
      <c r="M29" s="2">
        <v>21.0</v>
      </c>
      <c r="Q29" s="2" t="s">
        <v>60</v>
      </c>
      <c r="R29" s="2" t="s">
        <v>74</v>
      </c>
      <c r="U29" s="2" t="s">
        <v>31</v>
      </c>
    </row>
    <row r="30" ht="15.75" customHeight="1">
      <c r="A30" s="2">
        <v>2011.0</v>
      </c>
      <c r="B30" s="2">
        <v>8.0</v>
      </c>
      <c r="C30" s="2" t="s">
        <v>21</v>
      </c>
      <c r="D30" s="2" t="s">
        <v>25</v>
      </c>
      <c r="E30" s="2" t="s">
        <v>23</v>
      </c>
      <c r="G30" s="2" t="s">
        <v>24</v>
      </c>
      <c r="I30" s="2">
        <v>4.0</v>
      </c>
      <c r="J30" s="2">
        <v>0.0</v>
      </c>
      <c r="K30" s="2">
        <v>4.0</v>
      </c>
      <c r="L30" s="2">
        <v>0.0</v>
      </c>
      <c r="M30" s="2">
        <v>4.0</v>
      </c>
    </row>
    <row r="31" ht="15.75" customHeight="1">
      <c r="A31" s="2">
        <v>2011.0</v>
      </c>
      <c r="B31" s="2">
        <v>9.0</v>
      </c>
      <c r="C31" s="2" t="s">
        <v>21</v>
      </c>
      <c r="D31" s="2" t="s">
        <v>25</v>
      </c>
      <c r="E31" s="2" t="s">
        <v>23</v>
      </c>
      <c r="G31" s="2" t="s">
        <v>24</v>
      </c>
      <c r="I31" s="2">
        <v>2.0</v>
      </c>
      <c r="J31" s="2">
        <v>0.0</v>
      </c>
      <c r="K31" s="2">
        <v>2.0</v>
      </c>
      <c r="L31" s="2">
        <v>0.0</v>
      </c>
      <c r="M31" s="2">
        <v>2.0</v>
      </c>
    </row>
    <row r="32" ht="15.75" customHeight="1">
      <c r="A32" s="2">
        <v>2011.0</v>
      </c>
      <c r="B32" s="2">
        <v>5.0</v>
      </c>
      <c r="C32" s="2" t="s">
        <v>41</v>
      </c>
      <c r="D32" s="2" t="s">
        <v>27</v>
      </c>
      <c r="E32" s="2" t="s">
        <v>23</v>
      </c>
      <c r="F32" s="2" t="s">
        <v>58</v>
      </c>
      <c r="G32" s="2" t="s">
        <v>24</v>
      </c>
      <c r="H32" s="2" t="s">
        <v>75</v>
      </c>
      <c r="I32" s="2">
        <v>2.0</v>
      </c>
      <c r="J32" s="2">
        <v>0.0</v>
      </c>
      <c r="K32" s="2">
        <v>2.0</v>
      </c>
      <c r="L32" s="2">
        <v>0.0</v>
      </c>
      <c r="M32" s="2">
        <v>2.0</v>
      </c>
      <c r="Q32" s="2" t="s">
        <v>51</v>
      </c>
      <c r="R32" s="2" t="s">
        <v>76</v>
      </c>
      <c r="U32" s="2" t="s">
        <v>31</v>
      </c>
    </row>
    <row r="33" ht="15.75" customHeight="1">
      <c r="A33" s="2">
        <v>2011.0</v>
      </c>
      <c r="B33" s="2">
        <v>11.0</v>
      </c>
      <c r="C33" s="2" t="s">
        <v>57</v>
      </c>
      <c r="D33" s="2" t="s">
        <v>27</v>
      </c>
      <c r="E33" s="2" t="s">
        <v>23</v>
      </c>
      <c r="F33" s="2" t="s">
        <v>58</v>
      </c>
      <c r="G33" s="2" t="s">
        <v>24</v>
      </c>
      <c r="H33" s="2" t="s">
        <v>50</v>
      </c>
      <c r="I33" s="2">
        <v>20.0</v>
      </c>
      <c r="J33" s="2">
        <v>0.0</v>
      </c>
      <c r="K33" s="2">
        <v>20.0</v>
      </c>
      <c r="L33" s="2">
        <v>0.0</v>
      </c>
      <c r="M33" s="2">
        <v>20.0</v>
      </c>
      <c r="Q33" s="2" t="s">
        <v>51</v>
      </c>
      <c r="R33" s="2" t="s">
        <v>76</v>
      </c>
      <c r="U33" s="2" t="s">
        <v>31</v>
      </c>
    </row>
    <row r="34" ht="15.75" customHeight="1">
      <c r="A34" s="2">
        <v>2011.0</v>
      </c>
      <c r="B34" s="2">
        <v>10.0</v>
      </c>
      <c r="C34" s="2" t="s">
        <v>21</v>
      </c>
      <c r="D34" s="2" t="s">
        <v>25</v>
      </c>
      <c r="E34" s="2" t="s">
        <v>23</v>
      </c>
      <c r="G34" s="2" t="s">
        <v>24</v>
      </c>
      <c r="I34" s="2">
        <v>2.0</v>
      </c>
      <c r="J34" s="2">
        <v>0.0</v>
      </c>
      <c r="K34" s="2">
        <v>2.0</v>
      </c>
      <c r="L34" s="2">
        <v>0.0</v>
      </c>
      <c r="M34" s="2">
        <v>2.0</v>
      </c>
    </row>
    <row r="35" ht="15.75" customHeight="1">
      <c r="A35" s="2">
        <v>2011.0</v>
      </c>
      <c r="B35" s="2">
        <v>8.0</v>
      </c>
      <c r="C35" s="2" t="s">
        <v>77</v>
      </c>
      <c r="D35" s="2" t="s">
        <v>27</v>
      </c>
      <c r="E35" s="2" t="s">
        <v>23</v>
      </c>
      <c r="F35" s="2" t="s">
        <v>58</v>
      </c>
      <c r="G35" s="2" t="s">
        <v>24</v>
      </c>
      <c r="H35" s="2" t="s">
        <v>73</v>
      </c>
      <c r="I35" s="2">
        <v>10.0</v>
      </c>
      <c r="J35" s="2">
        <v>0.0</v>
      </c>
      <c r="K35" s="2">
        <v>10.0</v>
      </c>
      <c r="L35" s="2">
        <v>0.0</v>
      </c>
      <c r="M35" s="2">
        <v>10.0</v>
      </c>
      <c r="Q35" s="2" t="s">
        <v>78</v>
      </c>
      <c r="R35" s="2" t="s">
        <v>79</v>
      </c>
      <c r="U35" s="2" t="s">
        <v>31</v>
      </c>
    </row>
    <row r="36" ht="15.75" customHeight="1">
      <c r="A36" s="2">
        <v>2011.0</v>
      </c>
      <c r="B36" s="2">
        <v>12.0</v>
      </c>
      <c r="C36" s="2" t="s">
        <v>21</v>
      </c>
      <c r="D36" s="2" t="s">
        <v>25</v>
      </c>
      <c r="E36" s="2" t="s">
        <v>23</v>
      </c>
      <c r="G36" s="2" t="s">
        <v>24</v>
      </c>
      <c r="I36" s="2">
        <v>4.0</v>
      </c>
      <c r="J36" s="2">
        <v>0.0</v>
      </c>
      <c r="K36" s="2">
        <v>4.0</v>
      </c>
      <c r="L36" s="2">
        <v>0.0</v>
      </c>
      <c r="M36" s="2">
        <v>4.0</v>
      </c>
    </row>
    <row r="37" ht="15.75" customHeight="1">
      <c r="A37" s="2">
        <v>2012.0</v>
      </c>
      <c r="B37" s="2">
        <v>2.0</v>
      </c>
      <c r="C37" s="2" t="s">
        <v>62</v>
      </c>
      <c r="D37" s="2" t="s">
        <v>45</v>
      </c>
      <c r="E37" s="2" t="s">
        <v>23</v>
      </c>
      <c r="G37" s="2" t="s">
        <v>24</v>
      </c>
      <c r="H37" s="2" t="s">
        <v>80</v>
      </c>
      <c r="I37" s="2">
        <v>3.0</v>
      </c>
      <c r="J37" s="2">
        <v>0.0</v>
      </c>
      <c r="K37" s="2">
        <v>3.0</v>
      </c>
      <c r="L37" s="2">
        <v>0.0</v>
      </c>
      <c r="M37" s="2">
        <v>3.0</v>
      </c>
    </row>
    <row r="38" ht="15.75" customHeight="1">
      <c r="A38" s="2">
        <v>2012.0</v>
      </c>
      <c r="B38" s="2">
        <v>2.0</v>
      </c>
      <c r="C38" s="2" t="s">
        <v>62</v>
      </c>
      <c r="D38" s="2" t="s">
        <v>27</v>
      </c>
      <c r="E38" s="2" t="s">
        <v>54</v>
      </c>
      <c r="G38" s="2" t="s">
        <v>24</v>
      </c>
      <c r="H38" s="2" t="s">
        <v>81</v>
      </c>
      <c r="I38" s="2">
        <v>4.0</v>
      </c>
      <c r="K38" s="2">
        <v>0.0</v>
      </c>
      <c r="L38" s="2">
        <v>0.0</v>
      </c>
      <c r="M38" s="2">
        <v>4.0</v>
      </c>
      <c r="Q38" s="2" t="s">
        <v>51</v>
      </c>
      <c r="R38" s="2" t="s">
        <v>76</v>
      </c>
      <c r="U38" s="2" t="s">
        <v>31</v>
      </c>
    </row>
    <row r="39" ht="15.75" customHeight="1">
      <c r="A39" s="2">
        <v>2012.0</v>
      </c>
      <c r="B39" s="2">
        <v>3.0</v>
      </c>
      <c r="C39" s="2" t="s">
        <v>62</v>
      </c>
      <c r="D39" s="2" t="s">
        <v>45</v>
      </c>
      <c r="E39" s="2" t="s">
        <v>23</v>
      </c>
      <c r="G39" s="2" t="s">
        <v>24</v>
      </c>
      <c r="H39" s="2" t="s">
        <v>82</v>
      </c>
      <c r="I39" s="2">
        <v>4.0</v>
      </c>
      <c r="L39" s="2">
        <v>0.0</v>
      </c>
      <c r="M39" s="2">
        <v>4.0</v>
      </c>
      <c r="N39" s="2" t="s">
        <v>83</v>
      </c>
      <c r="P39" s="2" t="s">
        <v>84</v>
      </c>
    </row>
    <row r="40" ht="15.75" customHeight="1">
      <c r="A40" s="2">
        <v>2012.0</v>
      </c>
      <c r="B40" s="2">
        <v>4.0</v>
      </c>
      <c r="C40" s="2" t="s">
        <v>21</v>
      </c>
      <c r="D40" s="2" t="s">
        <v>22</v>
      </c>
      <c r="E40" s="2" t="s">
        <v>23</v>
      </c>
      <c r="G40" s="2" t="s">
        <v>24</v>
      </c>
      <c r="H40" s="2" t="s">
        <v>40</v>
      </c>
      <c r="I40" s="2">
        <v>6.0</v>
      </c>
      <c r="J40" s="2">
        <v>0.0</v>
      </c>
      <c r="K40" s="2">
        <v>6.0</v>
      </c>
      <c r="L40" s="2">
        <v>0.0</v>
      </c>
      <c r="M40" s="2">
        <v>6.0</v>
      </c>
    </row>
    <row r="41" ht="15.75" customHeight="1">
      <c r="A41" s="2">
        <v>2012.0</v>
      </c>
      <c r="B41" s="2">
        <v>3.0</v>
      </c>
      <c r="C41" s="2" t="s">
        <v>85</v>
      </c>
      <c r="D41" s="2" t="s">
        <v>22</v>
      </c>
      <c r="E41" s="2" t="s">
        <v>23</v>
      </c>
      <c r="G41" s="2" t="s">
        <v>24</v>
      </c>
      <c r="H41" s="2" t="s">
        <v>86</v>
      </c>
      <c r="I41" s="2">
        <v>3.0</v>
      </c>
      <c r="K41" s="2">
        <v>3.0</v>
      </c>
      <c r="M41" s="2">
        <v>3.0</v>
      </c>
    </row>
    <row r="42" ht="15.75" customHeight="1">
      <c r="A42" s="2">
        <v>2012.0</v>
      </c>
      <c r="B42" s="2">
        <v>4.0</v>
      </c>
      <c r="C42" s="2" t="s">
        <v>21</v>
      </c>
      <c r="D42" s="2" t="s">
        <v>25</v>
      </c>
      <c r="E42" s="2" t="s">
        <v>23</v>
      </c>
      <c r="G42" s="2" t="s">
        <v>24</v>
      </c>
      <c r="I42" s="2">
        <v>2.0</v>
      </c>
      <c r="J42" s="2">
        <v>0.0</v>
      </c>
      <c r="K42" s="2">
        <v>2.0</v>
      </c>
      <c r="L42" s="2">
        <v>0.0</v>
      </c>
      <c r="M42" s="2">
        <v>2.0</v>
      </c>
    </row>
    <row r="43" ht="15.75" customHeight="1">
      <c r="A43" s="2">
        <v>2012.0</v>
      </c>
      <c r="B43" s="2">
        <v>6.0</v>
      </c>
      <c r="C43" s="2" t="s">
        <v>87</v>
      </c>
      <c r="D43" s="2" t="s">
        <v>27</v>
      </c>
      <c r="E43" s="2" t="s">
        <v>88</v>
      </c>
      <c r="F43" s="2" t="s">
        <v>89</v>
      </c>
      <c r="G43" s="2" t="s">
        <v>90</v>
      </c>
      <c r="H43" s="2" t="s">
        <v>75</v>
      </c>
      <c r="I43" s="2">
        <v>21.0</v>
      </c>
      <c r="J43" s="2">
        <v>0.0</v>
      </c>
      <c r="K43" s="2">
        <v>21.0</v>
      </c>
      <c r="L43" s="2">
        <v>0.0</v>
      </c>
      <c r="M43" s="2">
        <v>21.0</v>
      </c>
      <c r="Q43" s="2" t="s">
        <v>29</v>
      </c>
      <c r="R43" s="2" t="s">
        <v>91</v>
      </c>
      <c r="U43" s="2" t="s">
        <v>31</v>
      </c>
    </row>
    <row r="44" ht="15.75" customHeight="1">
      <c r="A44" s="2">
        <v>2012.0</v>
      </c>
      <c r="B44" s="2">
        <v>7.0</v>
      </c>
      <c r="C44" s="2" t="s">
        <v>92</v>
      </c>
      <c r="D44" s="2" t="s">
        <v>27</v>
      </c>
      <c r="E44" s="2" t="s">
        <v>54</v>
      </c>
      <c r="G44" s="2" t="s">
        <v>24</v>
      </c>
      <c r="H44" s="2" t="s">
        <v>50</v>
      </c>
      <c r="I44" s="2">
        <v>3.0</v>
      </c>
      <c r="J44" s="2">
        <v>0.0</v>
      </c>
      <c r="K44" s="2">
        <v>3.0</v>
      </c>
      <c r="L44" s="2">
        <v>0.0</v>
      </c>
      <c r="M44" s="2">
        <v>3.0</v>
      </c>
      <c r="Q44" s="2" t="s">
        <v>78</v>
      </c>
      <c r="R44" s="2" t="s">
        <v>79</v>
      </c>
      <c r="U44" s="2" t="s">
        <v>31</v>
      </c>
    </row>
    <row r="45" ht="15.75" customHeight="1">
      <c r="A45" s="2">
        <v>2012.0</v>
      </c>
      <c r="B45" s="2">
        <v>8.0</v>
      </c>
      <c r="C45" s="2" t="s">
        <v>69</v>
      </c>
      <c r="D45" s="2" t="s">
        <v>25</v>
      </c>
      <c r="E45" s="2" t="s">
        <v>54</v>
      </c>
      <c r="G45" s="2" t="s">
        <v>42</v>
      </c>
      <c r="I45" s="2">
        <v>6.0</v>
      </c>
      <c r="J45" s="2">
        <v>0.0</v>
      </c>
      <c r="K45" s="2">
        <v>5.0</v>
      </c>
      <c r="L45" s="2">
        <v>0.0</v>
      </c>
      <c r="M45" s="2">
        <v>5.0</v>
      </c>
    </row>
    <row r="46" ht="15.75" customHeight="1">
      <c r="A46" s="2">
        <v>2012.0</v>
      </c>
      <c r="B46" s="2">
        <v>8.0</v>
      </c>
      <c r="C46" s="2" t="s">
        <v>93</v>
      </c>
      <c r="D46" s="2" t="s">
        <v>25</v>
      </c>
      <c r="E46" s="2" t="s">
        <v>23</v>
      </c>
      <c r="G46" s="2" t="s">
        <v>24</v>
      </c>
      <c r="I46" s="2">
        <v>5.0</v>
      </c>
      <c r="J46" s="2">
        <v>0.0</v>
      </c>
      <c r="K46" s="2">
        <v>5.0</v>
      </c>
      <c r="L46" s="2">
        <v>0.0</v>
      </c>
      <c r="M46" s="2">
        <v>5.0</v>
      </c>
    </row>
    <row r="47" ht="15.75" customHeight="1">
      <c r="A47" s="2">
        <v>2012.0</v>
      </c>
      <c r="B47" s="2">
        <v>10.0</v>
      </c>
      <c r="C47" s="2" t="s">
        <v>21</v>
      </c>
      <c r="D47" s="2" t="s">
        <v>25</v>
      </c>
      <c r="E47" s="2" t="s">
        <v>23</v>
      </c>
      <c r="G47" s="2" t="s">
        <v>24</v>
      </c>
      <c r="I47" s="2">
        <v>2.0</v>
      </c>
      <c r="J47" s="2">
        <v>2.0</v>
      </c>
      <c r="K47" s="2">
        <v>2.0</v>
      </c>
      <c r="L47" s="2">
        <v>0.0</v>
      </c>
      <c r="M47" s="2">
        <v>2.0</v>
      </c>
    </row>
    <row r="48" ht="15.75" customHeight="1">
      <c r="A48" s="2">
        <v>2012.0</v>
      </c>
      <c r="B48" s="2">
        <v>10.0</v>
      </c>
      <c r="C48" s="2" t="s">
        <v>21</v>
      </c>
      <c r="D48" s="2" t="s">
        <v>25</v>
      </c>
      <c r="E48" s="2" t="s">
        <v>23</v>
      </c>
      <c r="G48" s="2" t="s">
        <v>24</v>
      </c>
      <c r="H48" s="2" t="s">
        <v>40</v>
      </c>
      <c r="I48" s="2">
        <v>2.0</v>
      </c>
      <c r="J48" s="2">
        <v>0.0</v>
      </c>
      <c r="K48" s="2">
        <v>2.0</v>
      </c>
      <c r="L48" s="2">
        <v>0.0</v>
      </c>
      <c r="M48" s="2">
        <v>2.0</v>
      </c>
    </row>
    <row r="49" ht="15.75" customHeight="1">
      <c r="A49" s="2">
        <v>2012.0</v>
      </c>
      <c r="B49" s="2">
        <v>8.0</v>
      </c>
      <c r="C49" s="2" t="s">
        <v>26</v>
      </c>
      <c r="D49" s="2" t="s">
        <v>27</v>
      </c>
      <c r="E49" s="2" t="s">
        <v>23</v>
      </c>
      <c r="G49" s="2" t="s">
        <v>24</v>
      </c>
      <c r="H49" s="2" t="s">
        <v>94</v>
      </c>
      <c r="I49" s="2">
        <v>28.0</v>
      </c>
      <c r="J49" s="2">
        <v>0.0</v>
      </c>
      <c r="K49" s="2">
        <v>28.0</v>
      </c>
      <c r="L49" s="2">
        <v>0.0</v>
      </c>
      <c r="M49" s="2">
        <v>28.0</v>
      </c>
      <c r="Q49" s="2" t="s">
        <v>29</v>
      </c>
      <c r="R49" s="2" t="s">
        <v>30</v>
      </c>
      <c r="U49" s="2" t="s">
        <v>31</v>
      </c>
    </row>
    <row r="50" ht="15.75" customHeight="1">
      <c r="A50" s="2">
        <v>2013.0</v>
      </c>
      <c r="B50" s="2">
        <v>1.0</v>
      </c>
      <c r="C50" s="2" t="s">
        <v>69</v>
      </c>
      <c r="D50" s="2" t="s">
        <v>22</v>
      </c>
      <c r="E50" s="2" t="s">
        <v>23</v>
      </c>
      <c r="G50" s="2" t="s">
        <v>42</v>
      </c>
      <c r="H50" s="2" t="s">
        <v>43</v>
      </c>
      <c r="I50" s="2">
        <v>8.0</v>
      </c>
      <c r="J50" s="2">
        <v>0.0</v>
      </c>
      <c r="K50" s="2">
        <v>0.0</v>
      </c>
      <c r="L50" s="2">
        <v>0.0</v>
      </c>
      <c r="M50" s="2">
        <v>0.0</v>
      </c>
    </row>
    <row r="51" ht="15.75" customHeight="1">
      <c r="A51" s="2">
        <v>2013.0</v>
      </c>
      <c r="B51" s="2">
        <v>1.0</v>
      </c>
      <c r="C51" s="2" t="s">
        <v>21</v>
      </c>
      <c r="D51" s="2" t="s">
        <v>25</v>
      </c>
      <c r="E51" s="2" t="s">
        <v>95</v>
      </c>
      <c r="G51" s="2" t="s">
        <v>24</v>
      </c>
      <c r="I51" s="2">
        <v>2.0</v>
      </c>
      <c r="J51" s="2">
        <v>0.0</v>
      </c>
      <c r="K51" s="2">
        <v>2.0</v>
      </c>
      <c r="L51" s="2">
        <v>0.0</v>
      </c>
      <c r="M51" s="2">
        <v>2.0</v>
      </c>
    </row>
    <row r="52" ht="15.75" customHeight="1">
      <c r="A52" s="2">
        <v>2012.0</v>
      </c>
      <c r="B52" s="2">
        <v>10.0</v>
      </c>
      <c r="C52" s="2" t="s">
        <v>21</v>
      </c>
      <c r="D52" s="2" t="s">
        <v>25</v>
      </c>
      <c r="E52" s="2" t="s">
        <v>95</v>
      </c>
      <c r="G52" s="2" t="s">
        <v>24</v>
      </c>
      <c r="I52" s="2">
        <v>2.0</v>
      </c>
      <c r="J52" s="2">
        <v>0.0</v>
      </c>
      <c r="K52" s="2">
        <v>1.0</v>
      </c>
      <c r="L52" s="2">
        <v>0.0</v>
      </c>
      <c r="M52" s="2">
        <v>2.0</v>
      </c>
    </row>
    <row r="53" ht="15.75" customHeight="1">
      <c r="A53" s="2">
        <v>2013.0</v>
      </c>
      <c r="B53" s="2">
        <v>3.0</v>
      </c>
      <c r="C53" s="2" t="s">
        <v>21</v>
      </c>
      <c r="D53" s="2" t="s">
        <v>25</v>
      </c>
      <c r="E53" s="2" t="s">
        <v>23</v>
      </c>
      <c r="G53" s="2" t="s">
        <v>24</v>
      </c>
      <c r="I53" s="2">
        <v>2.0</v>
      </c>
      <c r="J53" s="2">
        <v>0.0</v>
      </c>
      <c r="K53" s="2">
        <v>2.0</v>
      </c>
      <c r="L53" s="2">
        <v>0.0</v>
      </c>
      <c r="M53" s="2">
        <v>2.0</v>
      </c>
    </row>
    <row r="54" ht="15.75" customHeight="1">
      <c r="A54" s="2">
        <v>2013.0</v>
      </c>
      <c r="B54" s="2">
        <v>3.0</v>
      </c>
      <c r="C54" s="2" t="s">
        <v>21</v>
      </c>
      <c r="D54" s="2" t="s">
        <v>25</v>
      </c>
      <c r="E54" s="2" t="s">
        <v>54</v>
      </c>
      <c r="G54" s="2" t="s">
        <v>24</v>
      </c>
      <c r="I54" s="2">
        <v>3.0</v>
      </c>
      <c r="J54" s="2">
        <v>0.0</v>
      </c>
      <c r="K54" s="2">
        <v>3.0</v>
      </c>
      <c r="L54" s="2">
        <v>0.0</v>
      </c>
      <c r="M54" s="2">
        <v>3.0</v>
      </c>
    </row>
    <row r="55" ht="15.75" customHeight="1">
      <c r="A55" s="2">
        <v>2013.0</v>
      </c>
      <c r="B55" s="2">
        <v>2.0</v>
      </c>
      <c r="C55" s="2" t="s">
        <v>96</v>
      </c>
      <c r="D55" s="2" t="s">
        <v>25</v>
      </c>
      <c r="E55" s="2" t="s">
        <v>54</v>
      </c>
      <c r="G55" s="2" t="s">
        <v>24</v>
      </c>
      <c r="I55" s="2">
        <v>5.0</v>
      </c>
      <c r="J55" s="2">
        <v>4.0</v>
      </c>
      <c r="K55" s="2">
        <v>5.0</v>
      </c>
      <c r="L55" s="2">
        <v>0.0</v>
      </c>
      <c r="M55" s="2">
        <v>5.0</v>
      </c>
    </row>
    <row r="56" ht="15.75" customHeight="1">
      <c r="A56" s="2">
        <v>2013.0</v>
      </c>
      <c r="B56" s="2">
        <v>2.0</v>
      </c>
      <c r="C56" s="2" t="s">
        <v>21</v>
      </c>
      <c r="D56" s="2" t="s">
        <v>22</v>
      </c>
      <c r="E56" s="2" t="s">
        <v>54</v>
      </c>
      <c r="G56" s="2" t="s">
        <v>24</v>
      </c>
      <c r="H56" s="2" t="s">
        <v>40</v>
      </c>
      <c r="I56" s="2">
        <v>2.0</v>
      </c>
      <c r="J56" s="2">
        <v>0.0</v>
      </c>
      <c r="K56" s="2">
        <v>2.0</v>
      </c>
      <c r="L56" s="2">
        <v>0.0</v>
      </c>
      <c r="M56" s="2">
        <v>2.0</v>
      </c>
    </row>
    <row r="57" ht="15.75" customHeight="1">
      <c r="A57" s="2">
        <v>2013.0</v>
      </c>
      <c r="B57" s="2">
        <v>2.0</v>
      </c>
      <c r="C57" s="2" t="s">
        <v>21</v>
      </c>
      <c r="D57" s="2" t="s">
        <v>25</v>
      </c>
      <c r="E57" s="2" t="s">
        <v>23</v>
      </c>
      <c r="F57" s="2" t="s">
        <v>58</v>
      </c>
      <c r="G57" s="2" t="s">
        <v>24</v>
      </c>
      <c r="I57" s="2">
        <v>2.0</v>
      </c>
      <c r="J57" s="2">
        <v>0.0</v>
      </c>
      <c r="K57" s="2">
        <v>2.0</v>
      </c>
      <c r="L57" s="2">
        <v>0.0</v>
      </c>
      <c r="M57" s="2">
        <v>2.0</v>
      </c>
    </row>
    <row r="58" ht="15.75" customHeight="1">
      <c r="A58" s="2">
        <v>2013.0</v>
      </c>
      <c r="B58" s="2">
        <v>4.0</v>
      </c>
      <c r="C58" s="2" t="s">
        <v>21</v>
      </c>
      <c r="D58" s="2" t="s">
        <v>25</v>
      </c>
      <c r="E58" s="2" t="s">
        <v>54</v>
      </c>
      <c r="G58" s="2" t="s">
        <v>24</v>
      </c>
      <c r="I58" s="2">
        <v>2.0</v>
      </c>
      <c r="J58" s="2">
        <v>0.0</v>
      </c>
      <c r="K58" s="2">
        <v>2.0</v>
      </c>
      <c r="L58" s="2">
        <v>0.0</v>
      </c>
      <c r="M58" s="2">
        <v>2.0</v>
      </c>
    </row>
    <row r="59" ht="15.75" customHeight="1">
      <c r="A59" s="2">
        <v>2012.0</v>
      </c>
      <c r="B59" s="2">
        <v>5.0</v>
      </c>
      <c r="C59" s="2" t="s">
        <v>62</v>
      </c>
      <c r="D59" s="2" t="s">
        <v>27</v>
      </c>
      <c r="E59" s="2" t="s">
        <v>97</v>
      </c>
      <c r="G59" s="2" t="s">
        <v>35</v>
      </c>
      <c r="H59" s="2" t="s">
        <v>94</v>
      </c>
      <c r="I59" s="2">
        <v>7.0</v>
      </c>
      <c r="J59" s="2">
        <v>0.0</v>
      </c>
      <c r="K59" s="2">
        <v>6.0</v>
      </c>
      <c r="L59" s="2">
        <v>0.0</v>
      </c>
      <c r="M59" s="2">
        <v>7.0</v>
      </c>
      <c r="Q59" s="2" t="s">
        <v>29</v>
      </c>
      <c r="R59" s="2" t="s">
        <v>30</v>
      </c>
      <c r="U59" s="2" t="s">
        <v>31</v>
      </c>
    </row>
    <row r="60" ht="15.75" customHeight="1">
      <c r="A60" s="2">
        <v>2013.0</v>
      </c>
      <c r="B60" s="2">
        <v>7.0</v>
      </c>
      <c r="C60" s="2" t="s">
        <v>98</v>
      </c>
      <c r="D60" s="2" t="s">
        <v>27</v>
      </c>
      <c r="E60" s="2" t="s">
        <v>99</v>
      </c>
      <c r="G60" s="2" t="s">
        <v>35</v>
      </c>
      <c r="H60" s="2" t="s">
        <v>65</v>
      </c>
      <c r="I60" s="2">
        <v>3.0</v>
      </c>
      <c r="J60" s="2">
        <v>0.0</v>
      </c>
      <c r="K60" s="2">
        <v>3.0</v>
      </c>
      <c r="L60" s="2">
        <v>0.0</v>
      </c>
      <c r="M60" s="2">
        <v>3.0</v>
      </c>
      <c r="Q60" s="2" t="s">
        <v>60</v>
      </c>
      <c r="R60" s="2" t="s">
        <v>74</v>
      </c>
      <c r="U60" s="2" t="s">
        <v>31</v>
      </c>
    </row>
    <row r="61" ht="15.75" customHeight="1">
      <c r="A61" s="2">
        <v>2013.0</v>
      </c>
      <c r="B61" s="2">
        <v>8.0</v>
      </c>
      <c r="C61" s="2" t="s">
        <v>21</v>
      </c>
      <c r="D61" s="2" t="s">
        <v>22</v>
      </c>
      <c r="E61" s="2" t="s">
        <v>54</v>
      </c>
      <c r="G61" s="2" t="s">
        <v>24</v>
      </c>
      <c r="H61" s="2" t="s">
        <v>40</v>
      </c>
      <c r="I61" s="2">
        <v>2.0</v>
      </c>
      <c r="J61" s="2">
        <v>0.0</v>
      </c>
      <c r="K61" s="2">
        <v>2.0</v>
      </c>
      <c r="L61" s="2">
        <v>0.0</v>
      </c>
      <c r="M61" s="2">
        <v>2.0</v>
      </c>
    </row>
    <row r="62" ht="15.75" customHeight="1">
      <c r="A62" s="2">
        <v>2012.0</v>
      </c>
      <c r="B62" s="2">
        <v>7.0</v>
      </c>
      <c r="C62" s="2" t="s">
        <v>100</v>
      </c>
      <c r="D62" s="2" t="s">
        <v>27</v>
      </c>
      <c r="E62" s="2" t="s">
        <v>101</v>
      </c>
      <c r="F62" s="2" t="s">
        <v>102</v>
      </c>
      <c r="G62" s="2" t="s">
        <v>103</v>
      </c>
      <c r="H62" s="2" t="s">
        <v>67</v>
      </c>
      <c r="I62" s="2">
        <v>125.0</v>
      </c>
      <c r="J62" s="2">
        <v>1.0</v>
      </c>
      <c r="K62" s="2">
        <v>125.0</v>
      </c>
      <c r="L62" s="2">
        <v>0.0</v>
      </c>
      <c r="M62" s="2">
        <v>125.0</v>
      </c>
      <c r="Q62" s="2" t="s">
        <v>78</v>
      </c>
      <c r="R62" s="2" t="s">
        <v>79</v>
      </c>
      <c r="U62" s="2" t="s">
        <v>31</v>
      </c>
    </row>
    <row r="63" ht="15.75" customHeight="1">
      <c r="A63" s="2">
        <v>2013.0</v>
      </c>
      <c r="B63" s="2">
        <v>8.0</v>
      </c>
      <c r="C63" s="2" t="s">
        <v>21</v>
      </c>
      <c r="D63" s="2" t="s">
        <v>25</v>
      </c>
      <c r="E63" s="2" t="s">
        <v>95</v>
      </c>
      <c r="G63" s="2" t="s">
        <v>24</v>
      </c>
      <c r="H63" s="2" t="s">
        <v>40</v>
      </c>
      <c r="I63" s="2">
        <v>2.0</v>
      </c>
      <c r="J63" s="2">
        <v>0.0</v>
      </c>
      <c r="K63" s="2">
        <v>0.0</v>
      </c>
      <c r="L63" s="2">
        <v>0.0</v>
      </c>
      <c r="M63" s="2">
        <v>2.0</v>
      </c>
    </row>
    <row r="64" ht="15.75" customHeight="1">
      <c r="A64" s="2">
        <v>2013.0</v>
      </c>
      <c r="B64" s="2">
        <v>8.0</v>
      </c>
      <c r="C64" s="2" t="s">
        <v>21</v>
      </c>
      <c r="D64" s="2" t="s">
        <v>25</v>
      </c>
      <c r="E64" s="2" t="s">
        <v>95</v>
      </c>
      <c r="G64" s="2" t="s">
        <v>24</v>
      </c>
      <c r="H64" s="2" t="s">
        <v>104</v>
      </c>
      <c r="I64" s="2">
        <v>2.0</v>
      </c>
      <c r="J64" s="2">
        <v>0.0</v>
      </c>
      <c r="K64" s="2">
        <v>2.0</v>
      </c>
      <c r="L64" s="2">
        <v>0.0</v>
      </c>
      <c r="M64" s="2">
        <v>2.0</v>
      </c>
    </row>
    <row r="65" ht="15.75" customHeight="1">
      <c r="A65" s="2">
        <v>2013.0</v>
      </c>
      <c r="B65" s="2">
        <v>8.0</v>
      </c>
      <c r="C65" s="2" t="s">
        <v>21</v>
      </c>
      <c r="D65" s="2" t="s">
        <v>25</v>
      </c>
      <c r="E65" s="2" t="s">
        <v>95</v>
      </c>
      <c r="G65" s="2" t="s">
        <v>24</v>
      </c>
      <c r="H65" s="2" t="s">
        <v>40</v>
      </c>
      <c r="I65" s="2">
        <v>3.0</v>
      </c>
      <c r="J65" s="2">
        <v>0.0</v>
      </c>
      <c r="K65" s="2">
        <v>3.0</v>
      </c>
      <c r="L65" s="2">
        <v>0.0</v>
      </c>
      <c r="M65" s="2">
        <v>3.0</v>
      </c>
    </row>
    <row r="66" ht="15.75" customHeight="1">
      <c r="A66" s="2">
        <v>2013.0</v>
      </c>
      <c r="B66" s="2">
        <v>8.0</v>
      </c>
      <c r="C66" s="2" t="s">
        <v>21</v>
      </c>
      <c r="D66" s="2" t="s">
        <v>22</v>
      </c>
      <c r="E66" s="2" t="s">
        <v>95</v>
      </c>
      <c r="G66" s="2" t="s">
        <v>24</v>
      </c>
      <c r="H66" s="2" t="s">
        <v>40</v>
      </c>
      <c r="I66" s="2">
        <v>3.0</v>
      </c>
      <c r="J66" s="2">
        <v>0.0</v>
      </c>
      <c r="K66" s="2">
        <v>3.0</v>
      </c>
      <c r="L66" s="2">
        <v>0.0</v>
      </c>
      <c r="M66" s="2">
        <v>3.0</v>
      </c>
    </row>
    <row r="67" ht="15.75" customHeight="1">
      <c r="A67" s="2">
        <v>2013.0</v>
      </c>
      <c r="B67" s="2">
        <v>10.0</v>
      </c>
      <c r="C67" s="2" t="s">
        <v>66</v>
      </c>
      <c r="D67" s="2" t="s">
        <v>22</v>
      </c>
      <c r="E67" s="2" t="s">
        <v>95</v>
      </c>
      <c r="G67" s="2" t="s">
        <v>24</v>
      </c>
      <c r="H67" s="2" t="s">
        <v>43</v>
      </c>
      <c r="I67" s="2">
        <v>2.0</v>
      </c>
      <c r="J67" s="2">
        <v>0.0</v>
      </c>
      <c r="K67" s="2">
        <v>2.0</v>
      </c>
      <c r="L67" s="2">
        <v>0.0</v>
      </c>
      <c r="M67" s="2">
        <v>2.0</v>
      </c>
    </row>
    <row r="68" ht="15.75" customHeight="1">
      <c r="A68" s="2">
        <v>2013.0</v>
      </c>
      <c r="B68" s="2">
        <v>9.0</v>
      </c>
      <c r="C68" s="2" t="s">
        <v>69</v>
      </c>
      <c r="D68" s="2" t="s">
        <v>22</v>
      </c>
      <c r="E68" s="2" t="s">
        <v>23</v>
      </c>
      <c r="G68" s="2" t="s">
        <v>24</v>
      </c>
      <c r="H68" s="2" t="s">
        <v>43</v>
      </c>
      <c r="I68" s="2">
        <v>3.0</v>
      </c>
      <c r="J68" s="2">
        <v>0.0</v>
      </c>
      <c r="K68" s="2">
        <v>3.0</v>
      </c>
      <c r="L68" s="2">
        <v>0.0</v>
      </c>
      <c r="M68" s="2">
        <v>3.0</v>
      </c>
    </row>
    <row r="69" ht="15.75" customHeight="1">
      <c r="A69" s="2">
        <v>2013.0</v>
      </c>
      <c r="B69" s="2">
        <v>9.0</v>
      </c>
      <c r="C69" s="2" t="s">
        <v>21</v>
      </c>
      <c r="D69" s="2" t="s">
        <v>22</v>
      </c>
      <c r="E69" s="2" t="s">
        <v>95</v>
      </c>
      <c r="G69" s="2" t="s">
        <v>24</v>
      </c>
      <c r="H69" s="2" t="s">
        <v>40</v>
      </c>
      <c r="I69" s="2">
        <v>2.0</v>
      </c>
      <c r="J69" s="2">
        <v>0.0</v>
      </c>
      <c r="K69" s="2">
        <v>2.0</v>
      </c>
      <c r="L69" s="2">
        <v>0.0</v>
      </c>
      <c r="M69" s="2">
        <v>2.0</v>
      </c>
    </row>
    <row r="70" ht="15.75" customHeight="1">
      <c r="A70" s="2">
        <v>2013.0</v>
      </c>
      <c r="B70" s="2">
        <v>10.0</v>
      </c>
      <c r="C70" s="2" t="s">
        <v>21</v>
      </c>
      <c r="D70" s="2" t="s">
        <v>25</v>
      </c>
      <c r="E70" s="2" t="s">
        <v>23</v>
      </c>
      <c r="F70" s="2" t="s">
        <v>58</v>
      </c>
      <c r="G70" s="2" t="s">
        <v>24</v>
      </c>
      <c r="H70" s="2" t="s">
        <v>40</v>
      </c>
      <c r="I70" s="2">
        <v>3.0</v>
      </c>
      <c r="J70" s="2">
        <v>0.0</v>
      </c>
      <c r="K70" s="2">
        <v>3.0</v>
      </c>
      <c r="L70" s="2">
        <v>0.0</v>
      </c>
      <c r="M70" s="2">
        <v>3.0</v>
      </c>
    </row>
    <row r="71" ht="15.75" customHeight="1">
      <c r="A71" s="2">
        <v>2013.0</v>
      </c>
      <c r="B71" s="2">
        <v>9.0</v>
      </c>
      <c r="C71" s="2" t="s">
        <v>21</v>
      </c>
      <c r="D71" s="2" t="s">
        <v>22</v>
      </c>
      <c r="E71" s="2" t="s">
        <v>54</v>
      </c>
      <c r="G71" s="2" t="s">
        <v>24</v>
      </c>
      <c r="H71" s="2" t="s">
        <v>40</v>
      </c>
      <c r="I71" s="2">
        <v>3.0</v>
      </c>
      <c r="J71" s="2">
        <v>0.0</v>
      </c>
      <c r="K71" s="2">
        <v>3.0</v>
      </c>
      <c r="L71" s="2">
        <v>0.0</v>
      </c>
      <c r="M71" s="2">
        <v>3.0</v>
      </c>
    </row>
    <row r="72" ht="15.75" customHeight="1">
      <c r="A72" s="2">
        <v>2013.0</v>
      </c>
      <c r="B72" s="2">
        <v>10.0</v>
      </c>
      <c r="C72" s="2" t="s">
        <v>21</v>
      </c>
      <c r="D72" s="2" t="s">
        <v>22</v>
      </c>
      <c r="E72" s="2" t="s">
        <v>54</v>
      </c>
      <c r="G72" s="2" t="s">
        <v>42</v>
      </c>
      <c r="H72" s="2" t="s">
        <v>40</v>
      </c>
      <c r="I72" s="2">
        <v>2.0</v>
      </c>
      <c r="J72" s="2">
        <v>0.0</v>
      </c>
      <c r="K72" s="2">
        <v>2.0</v>
      </c>
      <c r="L72" s="2">
        <v>0.0</v>
      </c>
      <c r="M72" s="2">
        <v>2.0</v>
      </c>
    </row>
    <row r="73" ht="15.75" customHeight="1">
      <c r="A73" s="2">
        <v>2013.0</v>
      </c>
      <c r="B73" s="2">
        <v>11.0</v>
      </c>
      <c r="C73" s="2" t="s">
        <v>85</v>
      </c>
      <c r="D73" s="2" t="s">
        <v>22</v>
      </c>
      <c r="E73" s="2" t="s">
        <v>95</v>
      </c>
      <c r="G73" s="2" t="s">
        <v>24</v>
      </c>
      <c r="H73" s="2" t="s">
        <v>40</v>
      </c>
      <c r="I73" s="2">
        <v>3.0</v>
      </c>
      <c r="K73" s="2">
        <v>3.0</v>
      </c>
      <c r="M73" s="2">
        <v>3.0</v>
      </c>
    </row>
    <row r="74" ht="15.75" customHeight="1">
      <c r="A74" s="2">
        <v>2013.0</v>
      </c>
      <c r="B74" s="2">
        <v>10.0</v>
      </c>
      <c r="C74" s="2" t="s">
        <v>47</v>
      </c>
      <c r="D74" s="2" t="s">
        <v>27</v>
      </c>
      <c r="E74" s="2" t="s">
        <v>95</v>
      </c>
      <c r="G74" s="2" t="s">
        <v>24</v>
      </c>
      <c r="H74" s="2" t="s">
        <v>80</v>
      </c>
      <c r="I74" s="2">
        <v>5.0</v>
      </c>
      <c r="J74" s="2">
        <v>0.0</v>
      </c>
      <c r="K74" s="2">
        <v>5.0</v>
      </c>
      <c r="L74" s="2">
        <v>0.0</v>
      </c>
      <c r="M74" s="2">
        <v>5.0</v>
      </c>
      <c r="Q74" s="2" t="s">
        <v>51</v>
      </c>
      <c r="R74" s="2" t="s">
        <v>52</v>
      </c>
      <c r="U74" s="2" t="s">
        <v>31</v>
      </c>
    </row>
    <row r="75" ht="15.75" customHeight="1">
      <c r="A75" s="2">
        <v>2013.0</v>
      </c>
      <c r="B75" s="2">
        <v>11.0</v>
      </c>
      <c r="C75" s="2" t="s">
        <v>69</v>
      </c>
      <c r="D75" s="2" t="s">
        <v>22</v>
      </c>
      <c r="E75" s="2" t="s">
        <v>95</v>
      </c>
      <c r="G75" s="2" t="s">
        <v>24</v>
      </c>
      <c r="H75" s="2" t="s">
        <v>40</v>
      </c>
      <c r="I75" s="2">
        <v>4.0</v>
      </c>
      <c r="J75" s="2">
        <v>0.0</v>
      </c>
      <c r="K75" s="2">
        <v>0.0</v>
      </c>
      <c r="L75" s="2">
        <v>0.0</v>
      </c>
      <c r="M75" s="2">
        <v>0.0</v>
      </c>
    </row>
    <row r="76" ht="15.75" customHeight="1">
      <c r="A76" s="2">
        <v>2013.0</v>
      </c>
      <c r="B76" s="2">
        <v>9.0</v>
      </c>
      <c r="C76" s="2" t="s">
        <v>77</v>
      </c>
      <c r="D76" s="2" t="s">
        <v>27</v>
      </c>
      <c r="E76" s="2" t="s">
        <v>54</v>
      </c>
      <c r="G76" s="2" t="s">
        <v>24</v>
      </c>
      <c r="H76" s="2" t="s">
        <v>105</v>
      </c>
      <c r="I76" s="2">
        <v>69.0</v>
      </c>
      <c r="J76" s="2">
        <v>0.0</v>
      </c>
      <c r="K76" s="2">
        <v>17.0</v>
      </c>
      <c r="L76" s="2">
        <v>0.0</v>
      </c>
      <c r="M76" s="2">
        <v>17.0</v>
      </c>
      <c r="Q76" s="2" t="s">
        <v>51</v>
      </c>
      <c r="R76" s="2" t="s">
        <v>76</v>
      </c>
      <c r="U76" s="2" t="s">
        <v>31</v>
      </c>
    </row>
    <row r="77" ht="15.75" customHeight="1">
      <c r="A77" s="2">
        <v>2013.0</v>
      </c>
      <c r="B77" s="2">
        <v>12.0</v>
      </c>
      <c r="C77" s="2" t="s">
        <v>21</v>
      </c>
      <c r="D77" s="2" t="s">
        <v>22</v>
      </c>
      <c r="E77" s="2" t="s">
        <v>54</v>
      </c>
      <c r="G77" s="2" t="s">
        <v>24</v>
      </c>
      <c r="H77" s="2" t="s">
        <v>40</v>
      </c>
      <c r="I77" s="2">
        <v>2.0</v>
      </c>
      <c r="J77" s="2">
        <v>0.0</v>
      </c>
      <c r="K77" s="2">
        <v>2.0</v>
      </c>
      <c r="L77" s="2">
        <v>0.0</v>
      </c>
      <c r="M77" s="2">
        <v>2.0</v>
      </c>
    </row>
    <row r="78" ht="15.75" customHeight="1">
      <c r="A78" s="2">
        <v>2013.0</v>
      </c>
      <c r="B78" s="2">
        <v>11.0</v>
      </c>
      <c r="C78" s="2" t="s">
        <v>21</v>
      </c>
      <c r="D78" s="2" t="s">
        <v>25</v>
      </c>
      <c r="E78" s="2" t="s">
        <v>95</v>
      </c>
      <c r="G78" s="2" t="s">
        <v>42</v>
      </c>
      <c r="H78" s="2" t="s">
        <v>40</v>
      </c>
      <c r="I78" s="2">
        <v>2.0</v>
      </c>
      <c r="J78" s="2">
        <v>0.0</v>
      </c>
      <c r="K78" s="2">
        <v>2.0</v>
      </c>
      <c r="L78" s="2">
        <v>0.0</v>
      </c>
      <c r="M78" s="2">
        <v>2.0</v>
      </c>
    </row>
    <row r="79" ht="15.75" customHeight="1">
      <c r="A79" s="2">
        <v>2013.0</v>
      </c>
      <c r="B79" s="2">
        <v>7.0</v>
      </c>
      <c r="C79" s="2" t="s">
        <v>106</v>
      </c>
      <c r="D79" s="2" t="s">
        <v>27</v>
      </c>
      <c r="E79" s="2" t="s">
        <v>23</v>
      </c>
      <c r="F79" s="2" t="s">
        <v>58</v>
      </c>
      <c r="G79" s="2" t="s">
        <v>24</v>
      </c>
      <c r="H79" s="2" t="s">
        <v>75</v>
      </c>
      <c r="I79" s="2">
        <v>3.0</v>
      </c>
      <c r="J79" s="2">
        <v>0.0</v>
      </c>
      <c r="K79" s="2">
        <v>3.0</v>
      </c>
      <c r="L79" s="2">
        <v>0.0</v>
      </c>
      <c r="M79" s="2">
        <v>3.0</v>
      </c>
      <c r="Q79" s="2" t="s">
        <v>51</v>
      </c>
      <c r="R79" s="2" t="s">
        <v>76</v>
      </c>
      <c r="U79" s="2" t="s">
        <v>31</v>
      </c>
    </row>
    <row r="80" ht="15.75" customHeight="1">
      <c r="A80" s="2">
        <v>2013.0</v>
      </c>
      <c r="B80" s="2">
        <v>6.0</v>
      </c>
      <c r="C80" s="2" t="s">
        <v>66</v>
      </c>
      <c r="D80" s="2" t="s">
        <v>22</v>
      </c>
      <c r="E80" s="2" t="s">
        <v>95</v>
      </c>
      <c r="G80" s="2" t="s">
        <v>24</v>
      </c>
      <c r="H80" s="2" t="s">
        <v>43</v>
      </c>
      <c r="I80" s="2">
        <v>4.0</v>
      </c>
      <c r="J80" s="2">
        <v>0.0</v>
      </c>
      <c r="K80" s="2">
        <v>4.0</v>
      </c>
      <c r="L80" s="2">
        <v>0.0</v>
      </c>
      <c r="M80" s="2">
        <v>4.0</v>
      </c>
    </row>
    <row r="81" ht="15.75" customHeight="1">
      <c r="A81" s="2">
        <v>2014.0</v>
      </c>
      <c r="B81" s="2">
        <v>4.0</v>
      </c>
      <c r="C81" s="2" t="s">
        <v>66</v>
      </c>
      <c r="D81" s="2" t="s">
        <v>22</v>
      </c>
      <c r="E81" s="2" t="s">
        <v>95</v>
      </c>
      <c r="G81" s="2" t="s">
        <v>24</v>
      </c>
      <c r="H81" s="2" t="s">
        <v>43</v>
      </c>
      <c r="I81" s="2">
        <v>2.0</v>
      </c>
      <c r="J81" s="2">
        <v>0.0</v>
      </c>
      <c r="K81" s="2">
        <v>2.0</v>
      </c>
      <c r="L81" s="2">
        <v>0.0</v>
      </c>
      <c r="M81" s="2">
        <v>2.0</v>
      </c>
    </row>
    <row r="82" ht="15.75" customHeight="1">
      <c r="A82" s="2">
        <v>2014.0</v>
      </c>
      <c r="B82" s="2">
        <v>5.0</v>
      </c>
      <c r="C82" s="2" t="s">
        <v>21</v>
      </c>
      <c r="D82" s="2" t="s">
        <v>25</v>
      </c>
      <c r="E82" s="2" t="s">
        <v>23</v>
      </c>
      <c r="F82" s="2" t="s">
        <v>58</v>
      </c>
      <c r="G82" s="2" t="s">
        <v>24</v>
      </c>
      <c r="H82" s="2" t="s">
        <v>40</v>
      </c>
      <c r="I82" s="2">
        <v>2.0</v>
      </c>
      <c r="J82" s="2">
        <v>0.0</v>
      </c>
      <c r="K82" s="2">
        <v>2.0</v>
      </c>
      <c r="L82" s="2">
        <v>0.0</v>
      </c>
      <c r="M82" s="2">
        <v>2.0</v>
      </c>
    </row>
    <row r="83" ht="15.75" customHeight="1">
      <c r="A83" s="2">
        <v>2014.0</v>
      </c>
      <c r="B83" s="2">
        <v>7.0</v>
      </c>
      <c r="C83" s="2" t="s">
        <v>66</v>
      </c>
      <c r="D83" s="2" t="s">
        <v>27</v>
      </c>
      <c r="E83" s="2" t="s">
        <v>23</v>
      </c>
      <c r="F83" s="2" t="s">
        <v>58</v>
      </c>
      <c r="G83" s="2" t="s">
        <v>24</v>
      </c>
      <c r="H83" s="2" t="s">
        <v>50</v>
      </c>
      <c r="I83" s="2">
        <v>6.0</v>
      </c>
      <c r="J83" s="2">
        <v>0.0</v>
      </c>
      <c r="K83" s="2">
        <v>6.0</v>
      </c>
      <c r="L83" s="2">
        <v>0.0</v>
      </c>
      <c r="M83" s="2">
        <v>6.0</v>
      </c>
      <c r="Q83" s="2" t="s">
        <v>51</v>
      </c>
      <c r="R83" s="2" t="s">
        <v>76</v>
      </c>
      <c r="U83" s="2" t="s">
        <v>31</v>
      </c>
    </row>
    <row r="84" ht="15.75" customHeight="1">
      <c r="A84" s="2">
        <v>2014.0</v>
      </c>
      <c r="B84" s="2">
        <v>7.0</v>
      </c>
      <c r="C84" s="2" t="s">
        <v>98</v>
      </c>
      <c r="D84" s="2" t="s">
        <v>27</v>
      </c>
      <c r="E84" s="2" t="s">
        <v>99</v>
      </c>
      <c r="G84" s="2" t="s">
        <v>35</v>
      </c>
      <c r="I84" s="2">
        <v>6.0</v>
      </c>
      <c r="J84" s="2">
        <v>0.0</v>
      </c>
      <c r="K84" s="2">
        <v>6.0</v>
      </c>
      <c r="L84" s="2">
        <v>0.0</v>
      </c>
      <c r="M84" s="2">
        <v>6.0</v>
      </c>
      <c r="Q84" s="2" t="s">
        <v>60</v>
      </c>
      <c r="U84" s="2" t="s">
        <v>31</v>
      </c>
    </row>
    <row r="85" ht="15.75" customHeight="1">
      <c r="A85" s="2">
        <v>2014.0</v>
      </c>
      <c r="B85" s="2">
        <v>8.0</v>
      </c>
      <c r="C85" s="2" t="s">
        <v>21</v>
      </c>
      <c r="D85" s="2" t="s">
        <v>25</v>
      </c>
      <c r="E85" s="2" t="s">
        <v>54</v>
      </c>
      <c r="G85" s="2" t="s">
        <v>24</v>
      </c>
      <c r="H85" s="2" t="s">
        <v>40</v>
      </c>
      <c r="I85" s="2">
        <v>4.0</v>
      </c>
      <c r="J85" s="2">
        <v>1.0</v>
      </c>
      <c r="K85" s="2">
        <v>4.0</v>
      </c>
      <c r="L85" s="2">
        <v>0.0</v>
      </c>
      <c r="M85" s="2">
        <v>4.0</v>
      </c>
    </row>
    <row r="86" ht="15.75" customHeight="1">
      <c r="A86" s="2">
        <v>2014.0</v>
      </c>
      <c r="B86" s="2">
        <v>1.0</v>
      </c>
      <c r="C86" s="2" t="s">
        <v>21</v>
      </c>
      <c r="D86" s="2" t="s">
        <v>25</v>
      </c>
      <c r="E86" s="2" t="s">
        <v>54</v>
      </c>
      <c r="G86" s="2" t="s">
        <v>24</v>
      </c>
      <c r="H86" s="2" t="s">
        <v>40</v>
      </c>
      <c r="I86" s="2">
        <v>2.0</v>
      </c>
      <c r="J86" s="2">
        <v>1.0</v>
      </c>
      <c r="K86" s="2">
        <v>2.0</v>
      </c>
      <c r="L86" s="2">
        <v>0.0</v>
      </c>
      <c r="M86" s="2">
        <v>2.0</v>
      </c>
    </row>
    <row r="87" ht="15.75" customHeight="1">
      <c r="A87" s="2">
        <v>2014.0</v>
      </c>
      <c r="B87" s="2">
        <v>7.0</v>
      </c>
      <c r="C87" s="2" t="s">
        <v>98</v>
      </c>
      <c r="D87" s="2" t="s">
        <v>27</v>
      </c>
      <c r="E87" s="2" t="s">
        <v>54</v>
      </c>
      <c r="G87" s="2" t="s">
        <v>24</v>
      </c>
      <c r="I87" s="2">
        <v>3.0</v>
      </c>
      <c r="J87" s="2">
        <v>0.0</v>
      </c>
      <c r="K87" s="2">
        <v>3.0</v>
      </c>
      <c r="L87" s="2">
        <v>0.0</v>
      </c>
      <c r="M87" s="2">
        <v>3.0</v>
      </c>
      <c r="Q87" s="2" t="s">
        <v>60</v>
      </c>
      <c r="R87" s="2" t="s">
        <v>107</v>
      </c>
      <c r="U87" s="2" t="s">
        <v>31</v>
      </c>
    </row>
    <row r="88" ht="15.75" customHeight="1">
      <c r="A88" s="2">
        <v>2014.0</v>
      </c>
      <c r="B88" s="2">
        <v>8.0</v>
      </c>
      <c r="C88" s="2" t="s">
        <v>100</v>
      </c>
      <c r="D88" s="2" t="s">
        <v>27</v>
      </c>
      <c r="E88" s="2" t="s">
        <v>54</v>
      </c>
      <c r="G88" s="2" t="s">
        <v>24</v>
      </c>
      <c r="H88" s="2" t="s">
        <v>81</v>
      </c>
      <c r="I88" s="2">
        <v>3.0</v>
      </c>
      <c r="J88" s="2">
        <v>0.0</v>
      </c>
      <c r="K88" s="2">
        <v>3.0</v>
      </c>
      <c r="L88" s="2">
        <v>0.0</v>
      </c>
      <c r="M88" s="2">
        <v>3.0</v>
      </c>
      <c r="Q88" s="2" t="s">
        <v>29</v>
      </c>
      <c r="R88" s="2" t="s">
        <v>108</v>
      </c>
      <c r="U88" s="2" t="s">
        <v>31</v>
      </c>
    </row>
    <row r="89" ht="15.75" customHeight="1">
      <c r="A89" s="2">
        <v>2014.0</v>
      </c>
      <c r="B89" s="2">
        <v>9.0</v>
      </c>
      <c r="C89" s="2" t="s">
        <v>100</v>
      </c>
      <c r="D89" s="2" t="s">
        <v>45</v>
      </c>
      <c r="E89" s="2" t="s">
        <v>109</v>
      </c>
      <c r="F89" s="2" t="s">
        <v>64</v>
      </c>
      <c r="G89" s="2" t="s">
        <v>110</v>
      </c>
      <c r="H89" s="2" t="s">
        <v>40</v>
      </c>
      <c r="I89" s="2">
        <v>38.0</v>
      </c>
      <c r="J89" s="2">
        <v>10.0</v>
      </c>
      <c r="K89" s="2">
        <v>38.0</v>
      </c>
      <c r="L89" s="2">
        <v>0.0</v>
      </c>
      <c r="M89" s="2">
        <v>38.0</v>
      </c>
      <c r="N89" s="2" t="s">
        <v>111</v>
      </c>
      <c r="P89" s="2" t="s">
        <v>112</v>
      </c>
    </row>
    <row r="90" ht="15.75" customHeight="1">
      <c r="A90" s="2">
        <v>2014.0</v>
      </c>
      <c r="B90" s="2">
        <v>9.0</v>
      </c>
      <c r="C90" s="2" t="s">
        <v>113</v>
      </c>
      <c r="D90" s="2" t="s">
        <v>22</v>
      </c>
      <c r="E90" s="2" t="s">
        <v>114</v>
      </c>
      <c r="G90" s="2" t="s">
        <v>115</v>
      </c>
      <c r="H90" s="2" t="s">
        <v>86</v>
      </c>
      <c r="I90" s="2">
        <v>30.0</v>
      </c>
      <c r="J90" s="2">
        <v>0.0</v>
      </c>
      <c r="K90" s="2">
        <v>30.0</v>
      </c>
      <c r="L90" s="2">
        <v>0.0</v>
      </c>
      <c r="M90" s="2">
        <v>30.0</v>
      </c>
    </row>
    <row r="91" ht="15.75" customHeight="1">
      <c r="A91" s="2">
        <v>2014.0</v>
      </c>
      <c r="B91" s="2">
        <v>9.0</v>
      </c>
      <c r="C91" s="2" t="s">
        <v>100</v>
      </c>
      <c r="D91" s="2" t="s">
        <v>22</v>
      </c>
      <c r="E91" s="2" t="s">
        <v>54</v>
      </c>
      <c r="G91" s="2" t="s">
        <v>24</v>
      </c>
      <c r="H91" s="2" t="s">
        <v>40</v>
      </c>
      <c r="I91" s="2">
        <v>5.0</v>
      </c>
      <c r="J91" s="2">
        <v>1.0</v>
      </c>
      <c r="K91" s="2">
        <v>5.0</v>
      </c>
      <c r="L91" s="2">
        <v>0.0</v>
      </c>
      <c r="M91" s="2">
        <v>5.0</v>
      </c>
    </row>
    <row r="92" ht="15.75" customHeight="1">
      <c r="A92" s="2">
        <v>2014.0</v>
      </c>
      <c r="B92" s="2">
        <v>10.0</v>
      </c>
      <c r="C92" s="2" t="s">
        <v>21</v>
      </c>
      <c r="D92" s="2" t="s">
        <v>25</v>
      </c>
      <c r="E92" s="2" t="s">
        <v>54</v>
      </c>
      <c r="G92" s="2" t="s">
        <v>24</v>
      </c>
      <c r="H92" s="2" t="s">
        <v>39</v>
      </c>
      <c r="I92" s="2">
        <v>4.0</v>
      </c>
      <c r="J92" s="2">
        <v>0.0</v>
      </c>
      <c r="K92" s="2">
        <v>4.0</v>
      </c>
      <c r="L92" s="2">
        <v>0.0</v>
      </c>
      <c r="M92" s="2">
        <v>4.0</v>
      </c>
    </row>
    <row r="93" ht="15.75" customHeight="1">
      <c r="A93" s="2">
        <v>2014.0</v>
      </c>
      <c r="B93" s="2">
        <v>10.0</v>
      </c>
      <c r="C93" s="2" t="s">
        <v>26</v>
      </c>
      <c r="D93" s="2" t="s">
        <v>27</v>
      </c>
      <c r="E93" s="2" t="s">
        <v>54</v>
      </c>
      <c r="G93" s="2" t="s">
        <v>24</v>
      </c>
      <c r="H93" s="2" t="s">
        <v>50</v>
      </c>
      <c r="I93" s="2">
        <v>4.0</v>
      </c>
      <c r="J93" s="2">
        <v>0.0</v>
      </c>
      <c r="K93" s="2">
        <v>1.0</v>
      </c>
      <c r="L93" s="2">
        <v>0.0</v>
      </c>
      <c r="M93" s="2">
        <v>1.0</v>
      </c>
      <c r="Q93" s="2" t="s">
        <v>78</v>
      </c>
      <c r="R93" s="2" t="s">
        <v>76</v>
      </c>
      <c r="U93" s="2" t="s">
        <v>31</v>
      </c>
    </row>
    <row r="94" ht="15.75" customHeight="1">
      <c r="A94" s="2">
        <v>2014.0</v>
      </c>
      <c r="B94" s="2">
        <v>10.0</v>
      </c>
      <c r="C94" s="2" t="s">
        <v>66</v>
      </c>
      <c r="D94" s="2" t="s">
        <v>22</v>
      </c>
      <c r="E94" s="2" t="s">
        <v>95</v>
      </c>
      <c r="G94" s="2" t="s">
        <v>24</v>
      </c>
      <c r="H94" s="2" t="s">
        <v>43</v>
      </c>
      <c r="I94" s="2">
        <v>3.0</v>
      </c>
      <c r="J94" s="2">
        <v>0.0</v>
      </c>
      <c r="K94" s="2">
        <v>3.0</v>
      </c>
      <c r="L94" s="2">
        <v>0.0</v>
      </c>
      <c r="M94" s="2">
        <v>3.0</v>
      </c>
    </row>
    <row r="95" ht="15.75" customHeight="1">
      <c r="A95" s="2">
        <v>2014.0</v>
      </c>
      <c r="B95" s="2">
        <v>8.0</v>
      </c>
      <c r="C95" s="2" t="s">
        <v>87</v>
      </c>
      <c r="D95" s="2" t="s">
        <v>27</v>
      </c>
      <c r="E95" s="2" t="s">
        <v>54</v>
      </c>
      <c r="G95" s="2" t="s">
        <v>24</v>
      </c>
      <c r="H95" s="2" t="s">
        <v>94</v>
      </c>
      <c r="I95" s="2">
        <v>5.0</v>
      </c>
      <c r="J95" s="2">
        <v>0.0</v>
      </c>
      <c r="K95" s="2">
        <v>5.0</v>
      </c>
      <c r="L95" s="2">
        <v>0.0</v>
      </c>
      <c r="M95" s="2">
        <v>5.0</v>
      </c>
      <c r="Q95" s="2" t="s">
        <v>29</v>
      </c>
      <c r="R95" s="2" t="s">
        <v>30</v>
      </c>
      <c r="U95" s="2" t="s">
        <v>31</v>
      </c>
    </row>
    <row r="96" ht="15.75" customHeight="1">
      <c r="A96" s="2">
        <v>2014.0</v>
      </c>
      <c r="B96" s="2">
        <v>10.0</v>
      </c>
      <c r="C96" s="2" t="s">
        <v>66</v>
      </c>
      <c r="D96" s="2" t="s">
        <v>22</v>
      </c>
      <c r="E96" s="2" t="s">
        <v>95</v>
      </c>
      <c r="G96" s="2" t="s">
        <v>24</v>
      </c>
      <c r="H96" s="2" t="s">
        <v>43</v>
      </c>
      <c r="I96" s="2">
        <v>2.0</v>
      </c>
      <c r="J96" s="2">
        <v>0.0</v>
      </c>
      <c r="K96" s="2">
        <v>2.0</v>
      </c>
      <c r="L96" s="2">
        <v>0.0</v>
      </c>
      <c r="M96" s="2">
        <v>2.0</v>
      </c>
    </row>
    <row r="97" ht="15.75" customHeight="1">
      <c r="A97" s="2">
        <v>2015.0</v>
      </c>
      <c r="B97" s="2">
        <v>1.0</v>
      </c>
      <c r="C97" s="2" t="s">
        <v>116</v>
      </c>
      <c r="D97" s="2" t="s">
        <v>25</v>
      </c>
      <c r="E97" s="2" t="s">
        <v>54</v>
      </c>
      <c r="G97" s="2" t="s">
        <v>24</v>
      </c>
      <c r="H97" s="2" t="s">
        <v>39</v>
      </c>
      <c r="I97" s="2">
        <v>6.0</v>
      </c>
      <c r="J97" s="2">
        <v>0.0</v>
      </c>
      <c r="K97" s="2">
        <v>6.0</v>
      </c>
      <c r="L97" s="2">
        <v>0.0</v>
      </c>
      <c r="M97" s="2">
        <v>6.0</v>
      </c>
    </row>
    <row r="98" ht="15.75" customHeight="1">
      <c r="A98" s="2">
        <v>2015.0</v>
      </c>
      <c r="B98" s="2">
        <v>1.0</v>
      </c>
      <c r="C98" s="2" t="s">
        <v>69</v>
      </c>
      <c r="D98" s="2" t="s">
        <v>25</v>
      </c>
      <c r="E98" s="2" t="s">
        <v>95</v>
      </c>
      <c r="G98" s="2" t="s">
        <v>42</v>
      </c>
      <c r="H98" s="2" t="s">
        <v>117</v>
      </c>
      <c r="I98" s="2">
        <v>2.0</v>
      </c>
      <c r="J98" s="2">
        <v>0.0</v>
      </c>
      <c r="K98" s="2">
        <v>2.0</v>
      </c>
      <c r="L98" s="2">
        <v>0.0</v>
      </c>
      <c r="M98" s="2">
        <v>2.0</v>
      </c>
    </row>
    <row r="99" ht="15.75" customHeight="1">
      <c r="A99" s="2">
        <v>2015.0</v>
      </c>
      <c r="B99" s="2">
        <v>1.0</v>
      </c>
      <c r="C99" s="2" t="s">
        <v>21</v>
      </c>
      <c r="D99" s="2" t="s">
        <v>25</v>
      </c>
      <c r="E99" s="2" t="s">
        <v>23</v>
      </c>
      <c r="G99" s="2" t="s">
        <v>24</v>
      </c>
      <c r="H99" s="2" t="s">
        <v>40</v>
      </c>
      <c r="I99" s="2">
        <v>3.0</v>
      </c>
      <c r="J99" s="2">
        <v>1.0</v>
      </c>
      <c r="K99" s="2">
        <v>3.0</v>
      </c>
      <c r="L99" s="2">
        <v>0.0</v>
      </c>
      <c r="M99" s="2">
        <v>3.0</v>
      </c>
    </row>
    <row r="100" ht="15.75" customHeight="1">
      <c r="A100" s="2">
        <v>2000.0</v>
      </c>
      <c r="B100" s="2">
        <v>10.0</v>
      </c>
      <c r="C100" s="2" t="s">
        <v>47</v>
      </c>
      <c r="D100" s="2" t="s">
        <v>45</v>
      </c>
      <c r="E100" s="2" t="s">
        <v>23</v>
      </c>
      <c r="G100" s="2" t="s">
        <v>24</v>
      </c>
      <c r="H100" s="2" t="s">
        <v>80</v>
      </c>
      <c r="I100" s="2">
        <v>82.0</v>
      </c>
      <c r="N100" s="2" t="s">
        <v>118</v>
      </c>
      <c r="P100" s="2" t="s">
        <v>119</v>
      </c>
    </row>
    <row r="101" ht="15.75" customHeight="1">
      <c r="A101" s="2">
        <v>1998.0</v>
      </c>
      <c r="B101" s="2">
        <v>4.0</v>
      </c>
      <c r="C101" s="2" t="s">
        <v>120</v>
      </c>
      <c r="D101" s="2" t="s">
        <v>45</v>
      </c>
      <c r="E101" s="2" t="s">
        <v>23</v>
      </c>
      <c r="G101" s="2" t="s">
        <v>24</v>
      </c>
      <c r="H101" s="2" t="s">
        <v>40</v>
      </c>
      <c r="I101" s="2">
        <v>3.0</v>
      </c>
      <c r="J101" s="2">
        <v>0.0</v>
      </c>
      <c r="L101" s="2">
        <v>0.0</v>
      </c>
      <c r="N101" s="2" t="s">
        <v>121</v>
      </c>
      <c r="P101" s="2" t="s">
        <v>84</v>
      </c>
    </row>
    <row r="102" ht="15.75" customHeight="1">
      <c r="A102" s="2">
        <v>2001.0</v>
      </c>
      <c r="B102" s="2">
        <v>8.0</v>
      </c>
      <c r="C102" s="2" t="s">
        <v>122</v>
      </c>
      <c r="D102" s="2" t="s">
        <v>45</v>
      </c>
      <c r="E102" s="2" t="s">
        <v>23</v>
      </c>
      <c r="G102" s="2" t="s">
        <v>24</v>
      </c>
      <c r="H102" s="2" t="s">
        <v>123</v>
      </c>
      <c r="I102" s="2">
        <v>34.0</v>
      </c>
    </row>
    <row r="103" ht="15.75" customHeight="1">
      <c r="A103" s="2">
        <v>2004.0</v>
      </c>
      <c r="B103" s="2">
        <v>2.0</v>
      </c>
      <c r="C103" s="2" t="s">
        <v>120</v>
      </c>
      <c r="D103" s="2" t="s">
        <v>45</v>
      </c>
      <c r="E103" s="2" t="s">
        <v>23</v>
      </c>
      <c r="G103" s="2" t="s">
        <v>24</v>
      </c>
      <c r="H103" s="2" t="s">
        <v>123</v>
      </c>
      <c r="I103" s="2">
        <v>19.0</v>
      </c>
      <c r="L103" s="2">
        <v>0.0</v>
      </c>
      <c r="N103" s="2" t="s">
        <v>124</v>
      </c>
      <c r="P103" s="2" t="s">
        <v>80</v>
      </c>
    </row>
    <row r="104" ht="15.75" customHeight="1">
      <c r="A104" s="2">
        <v>2004.0</v>
      </c>
      <c r="B104" s="2">
        <v>7.0</v>
      </c>
      <c r="C104" s="2" t="s">
        <v>47</v>
      </c>
      <c r="D104" s="2" t="s">
        <v>45</v>
      </c>
      <c r="E104" s="2" t="s">
        <v>23</v>
      </c>
      <c r="G104" s="2" t="s">
        <v>24</v>
      </c>
      <c r="H104" s="2" t="s">
        <v>123</v>
      </c>
      <c r="I104" s="2">
        <v>20.0</v>
      </c>
      <c r="J104" s="2">
        <v>0.0</v>
      </c>
      <c r="L104" s="2">
        <v>0.0</v>
      </c>
    </row>
    <row r="105" ht="15.75" customHeight="1">
      <c r="A105" s="2">
        <v>2004.0</v>
      </c>
      <c r="B105" s="2">
        <v>11.0</v>
      </c>
      <c r="C105" s="2" t="s">
        <v>113</v>
      </c>
      <c r="D105" s="2" t="s">
        <v>45</v>
      </c>
      <c r="E105" s="2" t="s">
        <v>23</v>
      </c>
      <c r="G105" s="2" t="s">
        <v>24</v>
      </c>
      <c r="H105" s="2" t="s">
        <v>40</v>
      </c>
      <c r="I105" s="2">
        <v>6.0</v>
      </c>
      <c r="J105" s="2">
        <v>0.0</v>
      </c>
      <c r="L105" s="2">
        <v>0.0</v>
      </c>
      <c r="N105" s="2" t="s">
        <v>125</v>
      </c>
      <c r="P105" s="2" t="s">
        <v>126</v>
      </c>
    </row>
    <row r="106" ht="15.75" customHeight="1">
      <c r="A106" s="2">
        <v>2004.0</v>
      </c>
      <c r="B106" s="2">
        <v>11.0</v>
      </c>
      <c r="C106" s="2" t="s">
        <v>21</v>
      </c>
      <c r="D106" s="2" t="s">
        <v>45</v>
      </c>
      <c r="E106" s="2" t="s">
        <v>23</v>
      </c>
      <c r="G106" s="2" t="s">
        <v>24</v>
      </c>
      <c r="H106" s="2" t="s">
        <v>127</v>
      </c>
      <c r="I106" s="2">
        <v>4.0</v>
      </c>
      <c r="J106" s="2">
        <v>0.0</v>
      </c>
      <c r="L106" s="2">
        <v>0.0</v>
      </c>
    </row>
    <row r="107" ht="15.75" customHeight="1">
      <c r="A107" s="2">
        <v>2004.0</v>
      </c>
      <c r="B107" s="2">
        <v>12.0</v>
      </c>
      <c r="C107" s="2" t="s">
        <v>21</v>
      </c>
      <c r="D107" s="2" t="s">
        <v>45</v>
      </c>
      <c r="E107" s="2" t="s">
        <v>23</v>
      </c>
      <c r="G107" s="2" t="s">
        <v>24</v>
      </c>
      <c r="H107" s="2" t="s">
        <v>123</v>
      </c>
      <c r="I107" s="2">
        <v>7.0</v>
      </c>
      <c r="J107" s="2">
        <v>0.0</v>
      </c>
      <c r="L107" s="2">
        <v>0.0</v>
      </c>
    </row>
    <row r="108" ht="15.75" customHeight="1">
      <c r="A108" s="2">
        <v>2004.0</v>
      </c>
      <c r="B108" s="2">
        <v>8.0</v>
      </c>
      <c r="C108" s="2" t="s">
        <v>21</v>
      </c>
      <c r="D108" s="2" t="s">
        <v>45</v>
      </c>
      <c r="E108" s="2" t="s">
        <v>23</v>
      </c>
      <c r="G108" s="2" t="s">
        <v>24</v>
      </c>
      <c r="H108" s="2" t="s">
        <v>127</v>
      </c>
      <c r="I108" s="2">
        <v>2.0</v>
      </c>
      <c r="J108" s="2">
        <v>0.0</v>
      </c>
      <c r="L108" s="2">
        <v>0.0</v>
      </c>
    </row>
    <row r="109" ht="15.75" customHeight="1">
      <c r="A109" s="2">
        <v>2005.0</v>
      </c>
      <c r="B109" s="2">
        <v>8.0</v>
      </c>
      <c r="C109" s="2" t="s">
        <v>47</v>
      </c>
      <c r="D109" s="2" t="s">
        <v>45</v>
      </c>
      <c r="E109" s="2" t="s">
        <v>23</v>
      </c>
      <c r="G109" s="2" t="s">
        <v>24</v>
      </c>
      <c r="H109" s="2" t="s">
        <v>128</v>
      </c>
      <c r="I109" s="2">
        <v>50.0</v>
      </c>
      <c r="J109" s="2">
        <v>0.0</v>
      </c>
      <c r="L109" s="2">
        <v>0.0</v>
      </c>
      <c r="N109" s="2" t="s">
        <v>129</v>
      </c>
      <c r="P109" s="2" t="s">
        <v>126</v>
      </c>
    </row>
    <row r="110" ht="15.75" customHeight="1">
      <c r="A110" s="2">
        <v>2006.0</v>
      </c>
      <c r="B110" s="2">
        <v>1.0</v>
      </c>
      <c r="C110" s="2" t="s">
        <v>122</v>
      </c>
      <c r="D110" s="2" t="s">
        <v>45</v>
      </c>
      <c r="E110" s="2" t="s">
        <v>23</v>
      </c>
      <c r="G110" s="2" t="s">
        <v>24</v>
      </c>
      <c r="H110" s="2" t="s">
        <v>130</v>
      </c>
      <c r="I110" s="2">
        <v>48.0</v>
      </c>
    </row>
    <row r="111" ht="15.75" customHeight="1">
      <c r="A111" s="2">
        <v>2006.0</v>
      </c>
      <c r="B111" s="2">
        <v>9.0</v>
      </c>
      <c r="C111" s="2" t="s">
        <v>131</v>
      </c>
      <c r="D111" s="2" t="s">
        <v>45</v>
      </c>
      <c r="E111" s="2" t="s">
        <v>23</v>
      </c>
      <c r="G111" s="2" t="s">
        <v>42</v>
      </c>
      <c r="H111" s="2" t="s">
        <v>123</v>
      </c>
      <c r="I111" s="2">
        <v>4.0</v>
      </c>
      <c r="J111" s="2">
        <v>0.0</v>
      </c>
      <c r="L111" s="2">
        <v>0.0</v>
      </c>
    </row>
    <row r="112" ht="15.75" customHeight="1">
      <c r="A112" s="2">
        <v>2006.0</v>
      </c>
      <c r="B112" s="2">
        <v>10.0</v>
      </c>
      <c r="C112" s="2" t="s">
        <v>47</v>
      </c>
      <c r="D112" s="2" t="s">
        <v>45</v>
      </c>
      <c r="E112" s="2" t="s">
        <v>23</v>
      </c>
      <c r="G112" s="2" t="s">
        <v>24</v>
      </c>
      <c r="H112" s="2" t="s">
        <v>123</v>
      </c>
      <c r="I112" s="2">
        <v>8.0</v>
      </c>
      <c r="J112" s="2">
        <v>0.0</v>
      </c>
      <c r="L112" s="2">
        <v>0.0</v>
      </c>
    </row>
    <row r="113" ht="15.75" customHeight="1">
      <c r="A113" s="2">
        <v>2007.0</v>
      </c>
      <c r="B113" s="2">
        <v>7.0</v>
      </c>
      <c r="C113" s="2" t="s">
        <v>132</v>
      </c>
      <c r="D113" s="2" t="s">
        <v>45</v>
      </c>
      <c r="E113" s="2" t="s">
        <v>23</v>
      </c>
      <c r="G113" s="2" t="s">
        <v>24</v>
      </c>
      <c r="H113" s="2" t="s">
        <v>128</v>
      </c>
      <c r="I113" s="2">
        <v>36.0</v>
      </c>
      <c r="J113" s="2">
        <v>0.0</v>
      </c>
      <c r="L113" s="2">
        <v>0.0</v>
      </c>
    </row>
    <row r="114" ht="15.75" customHeight="1">
      <c r="A114" s="2">
        <v>2007.0</v>
      </c>
      <c r="B114" s="2">
        <v>9.0</v>
      </c>
      <c r="C114" s="2" t="s">
        <v>133</v>
      </c>
      <c r="D114" s="2" t="s">
        <v>45</v>
      </c>
      <c r="E114" s="2" t="s">
        <v>23</v>
      </c>
      <c r="G114" s="2" t="s">
        <v>24</v>
      </c>
      <c r="H114" s="2" t="s">
        <v>134</v>
      </c>
      <c r="I114" s="2">
        <v>15.0</v>
      </c>
      <c r="J114" s="2">
        <v>0.0</v>
      </c>
      <c r="L114" s="2">
        <v>0.0</v>
      </c>
      <c r="N114" s="2" t="s">
        <v>135</v>
      </c>
      <c r="P114" s="2" t="s">
        <v>126</v>
      </c>
    </row>
    <row r="115" ht="15.75" customHeight="1">
      <c r="A115" s="2">
        <v>2008.0</v>
      </c>
      <c r="B115" s="2">
        <v>11.0</v>
      </c>
      <c r="C115" s="2" t="s">
        <v>57</v>
      </c>
      <c r="D115" s="2" t="s">
        <v>45</v>
      </c>
      <c r="E115" s="2" t="s">
        <v>23</v>
      </c>
      <c r="G115" s="2" t="s">
        <v>24</v>
      </c>
      <c r="H115" s="2" t="s">
        <v>80</v>
      </c>
      <c r="I115" s="2">
        <v>8.0</v>
      </c>
      <c r="L115" s="2">
        <v>0.0</v>
      </c>
    </row>
    <row r="116" ht="15.75" customHeight="1">
      <c r="A116" s="2">
        <v>2014.0</v>
      </c>
      <c r="B116" s="2">
        <v>10.0</v>
      </c>
      <c r="C116" s="2" t="s">
        <v>41</v>
      </c>
      <c r="D116" s="2" t="s">
        <v>27</v>
      </c>
      <c r="E116" s="2" t="s">
        <v>54</v>
      </c>
      <c r="G116" s="2" t="s">
        <v>24</v>
      </c>
      <c r="H116" s="2" t="s">
        <v>105</v>
      </c>
      <c r="I116" s="2">
        <v>9.0</v>
      </c>
      <c r="J116" s="2">
        <v>0.0</v>
      </c>
      <c r="K116" s="2">
        <v>4.0</v>
      </c>
      <c r="L116" s="2">
        <v>0.0</v>
      </c>
      <c r="M116" s="2">
        <v>4.0</v>
      </c>
      <c r="Q116" s="2" t="s">
        <v>51</v>
      </c>
      <c r="R116" s="2" t="s">
        <v>76</v>
      </c>
      <c r="U116" s="2" t="s">
        <v>31</v>
      </c>
    </row>
    <row r="117" ht="15.75" customHeight="1">
      <c r="A117" s="2">
        <v>2015.0</v>
      </c>
      <c r="B117" s="2">
        <v>3.0</v>
      </c>
      <c r="C117" s="2" t="s">
        <v>69</v>
      </c>
      <c r="D117" s="2" t="s">
        <v>25</v>
      </c>
      <c r="E117" s="2" t="s">
        <v>54</v>
      </c>
      <c r="G117" s="2" t="s">
        <v>42</v>
      </c>
      <c r="H117" s="2" t="s">
        <v>136</v>
      </c>
      <c r="I117" s="2">
        <v>5.0</v>
      </c>
      <c r="J117" s="2">
        <v>1.0</v>
      </c>
      <c r="K117" s="2">
        <v>5.0</v>
      </c>
      <c r="L117" s="2">
        <v>0.0</v>
      </c>
      <c r="M117" s="2">
        <v>5.0</v>
      </c>
    </row>
    <row r="118" ht="15.75" customHeight="1">
      <c r="A118" s="2">
        <v>2013.0</v>
      </c>
      <c r="B118" s="2">
        <v>3.0</v>
      </c>
      <c r="C118" s="2" t="s">
        <v>21</v>
      </c>
      <c r="D118" s="2" t="s">
        <v>25</v>
      </c>
      <c r="E118" s="2" t="s">
        <v>54</v>
      </c>
      <c r="G118" s="2" t="s">
        <v>24</v>
      </c>
      <c r="H118" s="2" t="s">
        <v>40</v>
      </c>
      <c r="I118" s="2">
        <v>6.0</v>
      </c>
      <c r="J118" s="2">
        <v>0.0</v>
      </c>
      <c r="K118" s="2">
        <v>6.0</v>
      </c>
      <c r="L118" s="2">
        <v>0.0</v>
      </c>
      <c r="M118" s="2">
        <v>6.0</v>
      </c>
    </row>
    <row r="119" ht="15.75" customHeight="1">
      <c r="A119" s="2">
        <v>2014.0</v>
      </c>
      <c r="B119" s="2">
        <v>9.0</v>
      </c>
      <c r="C119" s="2" t="s">
        <v>100</v>
      </c>
      <c r="D119" s="2" t="s">
        <v>22</v>
      </c>
      <c r="E119" s="2" t="s">
        <v>137</v>
      </c>
      <c r="G119" s="2" t="s">
        <v>35</v>
      </c>
      <c r="H119" s="2" t="s">
        <v>43</v>
      </c>
      <c r="I119" s="2">
        <v>4.0</v>
      </c>
      <c r="J119" s="2">
        <v>0.0</v>
      </c>
      <c r="K119" s="2">
        <v>4.0</v>
      </c>
      <c r="L119" s="2">
        <v>0.0</v>
      </c>
      <c r="M119" s="2">
        <v>4.0</v>
      </c>
    </row>
    <row r="120" ht="15.75" customHeight="1">
      <c r="A120" s="2">
        <v>2014.0</v>
      </c>
      <c r="B120" s="2">
        <v>10.0</v>
      </c>
      <c r="C120" s="2" t="s">
        <v>138</v>
      </c>
      <c r="D120" s="2" t="s">
        <v>27</v>
      </c>
      <c r="E120" s="2" t="s">
        <v>23</v>
      </c>
      <c r="F120" s="2" t="s">
        <v>58</v>
      </c>
      <c r="G120" s="2" t="s">
        <v>24</v>
      </c>
      <c r="H120" s="2" t="s">
        <v>65</v>
      </c>
      <c r="I120" s="2">
        <v>6.0</v>
      </c>
      <c r="J120" s="2">
        <v>0.0</v>
      </c>
      <c r="K120" s="2">
        <v>6.0</v>
      </c>
      <c r="L120" s="2">
        <v>0.0</v>
      </c>
      <c r="M120" s="2">
        <v>6.0</v>
      </c>
      <c r="Q120" s="2" t="s">
        <v>51</v>
      </c>
      <c r="R120" s="2" t="s">
        <v>139</v>
      </c>
      <c r="U120" s="2" t="s">
        <v>31</v>
      </c>
    </row>
    <row r="121" ht="15.75" customHeight="1">
      <c r="A121" s="2">
        <v>2014.0</v>
      </c>
      <c r="B121" s="2">
        <v>11.0</v>
      </c>
      <c r="C121" s="2" t="s">
        <v>140</v>
      </c>
      <c r="D121" s="2" t="s">
        <v>25</v>
      </c>
      <c r="E121" s="2" t="s">
        <v>95</v>
      </c>
      <c r="G121" s="2" t="s">
        <v>24</v>
      </c>
      <c r="H121" s="2" t="s">
        <v>39</v>
      </c>
      <c r="I121" s="2">
        <v>2.0</v>
      </c>
      <c r="J121" s="2">
        <v>0.0</v>
      </c>
      <c r="K121" s="2">
        <v>2.0</v>
      </c>
      <c r="L121" s="2">
        <v>0.0</v>
      </c>
      <c r="M121" s="2">
        <v>2.0</v>
      </c>
    </row>
    <row r="122" ht="15.75" customHeight="1">
      <c r="A122" s="2">
        <v>2015.0</v>
      </c>
      <c r="B122" s="2">
        <v>4.0</v>
      </c>
      <c r="C122" s="2" t="s">
        <v>21</v>
      </c>
      <c r="D122" s="2" t="s">
        <v>25</v>
      </c>
      <c r="E122" s="2" t="s">
        <v>95</v>
      </c>
      <c r="G122" s="2" t="s">
        <v>24</v>
      </c>
      <c r="H122" s="2" t="s">
        <v>40</v>
      </c>
      <c r="I122" s="2">
        <v>2.0</v>
      </c>
      <c r="J122" s="2">
        <v>0.0</v>
      </c>
      <c r="K122" s="2">
        <v>2.0</v>
      </c>
      <c r="L122" s="2">
        <v>0.0</v>
      </c>
      <c r="M122" s="2">
        <v>2.0</v>
      </c>
    </row>
    <row r="123" ht="15.75" customHeight="1">
      <c r="A123" s="2">
        <v>2015.0</v>
      </c>
      <c r="B123" s="2">
        <v>6.0</v>
      </c>
      <c r="C123" s="2" t="s">
        <v>47</v>
      </c>
      <c r="D123" s="2" t="s">
        <v>45</v>
      </c>
      <c r="E123" s="2" t="s">
        <v>141</v>
      </c>
      <c r="F123" s="2" t="s">
        <v>142</v>
      </c>
      <c r="G123" s="2" t="s">
        <v>35</v>
      </c>
      <c r="H123" s="2" t="s">
        <v>82</v>
      </c>
      <c r="I123" s="2">
        <v>20.0</v>
      </c>
      <c r="J123" s="2">
        <v>1.0</v>
      </c>
      <c r="K123" s="2">
        <v>15.0</v>
      </c>
      <c r="L123" s="2">
        <v>0.0</v>
      </c>
      <c r="M123" s="2">
        <v>20.0</v>
      </c>
    </row>
    <row r="124" ht="15.75" customHeight="1">
      <c r="A124" s="2">
        <v>2015.0</v>
      </c>
      <c r="B124" s="2">
        <v>6.0</v>
      </c>
      <c r="C124" s="2" t="s">
        <v>98</v>
      </c>
      <c r="D124" s="2" t="s">
        <v>27</v>
      </c>
      <c r="E124" s="2" t="s">
        <v>54</v>
      </c>
      <c r="G124" s="2" t="s">
        <v>24</v>
      </c>
      <c r="I124" s="2">
        <v>3.0</v>
      </c>
      <c r="J124" s="2">
        <v>0.0</v>
      </c>
      <c r="K124" s="2">
        <v>3.0</v>
      </c>
      <c r="L124" s="2">
        <v>0.0</v>
      </c>
      <c r="M124" s="2">
        <v>3.0</v>
      </c>
      <c r="Q124" s="2" t="s">
        <v>60</v>
      </c>
      <c r="U124" s="2" t="s">
        <v>143</v>
      </c>
    </row>
    <row r="125" ht="15.75" customHeight="1">
      <c r="A125" s="2">
        <v>2015.0</v>
      </c>
      <c r="B125" s="2">
        <v>7.0</v>
      </c>
      <c r="C125" s="2" t="s">
        <v>21</v>
      </c>
      <c r="D125" s="2" t="s">
        <v>25</v>
      </c>
      <c r="E125" s="2" t="s">
        <v>54</v>
      </c>
      <c r="G125" s="2" t="s">
        <v>24</v>
      </c>
      <c r="H125" s="2" t="s">
        <v>40</v>
      </c>
      <c r="I125" s="2">
        <v>2.0</v>
      </c>
      <c r="J125" s="2">
        <v>0.0</v>
      </c>
      <c r="K125" s="2">
        <v>2.0</v>
      </c>
      <c r="L125" s="2">
        <v>0.0</v>
      </c>
      <c r="M125" s="2">
        <v>2.0</v>
      </c>
    </row>
    <row r="126" ht="15.75" customHeight="1">
      <c r="A126" s="2">
        <v>2015.0</v>
      </c>
      <c r="B126" s="2">
        <v>6.0</v>
      </c>
      <c r="C126" s="2" t="s">
        <v>26</v>
      </c>
      <c r="D126" s="2" t="s">
        <v>27</v>
      </c>
      <c r="E126" s="2" t="s">
        <v>144</v>
      </c>
      <c r="G126" s="2" t="s">
        <v>90</v>
      </c>
      <c r="H126" s="2" t="s">
        <v>65</v>
      </c>
      <c r="I126" s="2">
        <v>9.0</v>
      </c>
      <c r="J126" s="2">
        <v>1.0</v>
      </c>
      <c r="K126" s="2">
        <v>9.0</v>
      </c>
      <c r="L126" s="2">
        <v>0.0</v>
      </c>
      <c r="M126" s="2">
        <v>9.0</v>
      </c>
      <c r="Q126" s="2" t="s">
        <v>29</v>
      </c>
      <c r="R126" s="2" t="s">
        <v>145</v>
      </c>
      <c r="U126" s="2" t="s">
        <v>143</v>
      </c>
    </row>
    <row r="127" ht="15.75" customHeight="1">
      <c r="A127" s="2">
        <v>2015.0</v>
      </c>
      <c r="B127" s="2">
        <v>7.0</v>
      </c>
      <c r="C127" s="2" t="s">
        <v>106</v>
      </c>
      <c r="D127" s="2" t="s">
        <v>27</v>
      </c>
      <c r="E127" s="2" t="s">
        <v>23</v>
      </c>
      <c r="F127" s="2" t="s">
        <v>58</v>
      </c>
      <c r="G127" s="2" t="s">
        <v>24</v>
      </c>
      <c r="H127" s="2" t="s">
        <v>75</v>
      </c>
      <c r="I127" s="2">
        <v>4.0</v>
      </c>
      <c r="J127" s="2">
        <v>0.0</v>
      </c>
      <c r="K127" s="2">
        <v>4.0</v>
      </c>
      <c r="L127" s="2">
        <v>0.0</v>
      </c>
      <c r="M127" s="2">
        <v>4.0</v>
      </c>
      <c r="Q127" s="2" t="s">
        <v>51</v>
      </c>
      <c r="R127" s="2" t="s">
        <v>76</v>
      </c>
      <c r="U127" s="2" t="s">
        <v>143</v>
      </c>
    </row>
    <row r="128" ht="15.75" customHeight="1">
      <c r="A128" s="2">
        <v>2015.0</v>
      </c>
      <c r="B128" s="2">
        <v>7.0</v>
      </c>
      <c r="C128" s="2" t="s">
        <v>138</v>
      </c>
      <c r="D128" s="2" t="s">
        <v>25</v>
      </c>
      <c r="E128" s="2" t="s">
        <v>23</v>
      </c>
      <c r="G128" s="2" t="s">
        <v>24</v>
      </c>
      <c r="H128" s="2" t="s">
        <v>39</v>
      </c>
      <c r="I128" s="2">
        <v>3.0</v>
      </c>
      <c r="J128" s="2">
        <v>0.0</v>
      </c>
      <c r="K128" s="2">
        <v>3.0</v>
      </c>
      <c r="L128" s="2">
        <v>0.0</v>
      </c>
      <c r="M128" s="2">
        <v>3.0</v>
      </c>
    </row>
    <row r="129" ht="15.75" customHeight="1">
      <c r="A129" s="2">
        <v>2015.0</v>
      </c>
      <c r="B129" s="2">
        <v>7.0</v>
      </c>
      <c r="C129" s="2" t="s">
        <v>21</v>
      </c>
      <c r="D129" s="2" t="s">
        <v>22</v>
      </c>
      <c r="E129" s="2" t="s">
        <v>23</v>
      </c>
      <c r="F129" s="2" t="s">
        <v>146</v>
      </c>
      <c r="G129" s="2" t="s">
        <v>24</v>
      </c>
      <c r="H129" s="2" t="s">
        <v>40</v>
      </c>
      <c r="I129" s="2">
        <v>2.0</v>
      </c>
      <c r="J129" s="2">
        <v>0.0</v>
      </c>
      <c r="K129" s="2">
        <v>2.0</v>
      </c>
      <c r="L129" s="2">
        <v>0.0</v>
      </c>
      <c r="M129" s="2">
        <v>2.0</v>
      </c>
    </row>
    <row r="130" ht="15.75" customHeight="1">
      <c r="A130" s="2">
        <v>2015.0</v>
      </c>
      <c r="B130" s="2">
        <v>8.0</v>
      </c>
      <c r="C130" s="2" t="s">
        <v>116</v>
      </c>
      <c r="D130" s="2" t="s">
        <v>25</v>
      </c>
      <c r="E130" s="2" t="s">
        <v>23</v>
      </c>
      <c r="F130" s="2" t="s">
        <v>58</v>
      </c>
      <c r="G130" s="2" t="s">
        <v>24</v>
      </c>
      <c r="H130" s="2" t="s">
        <v>40</v>
      </c>
      <c r="I130" s="2">
        <v>2.0</v>
      </c>
      <c r="J130" s="2">
        <v>0.0</v>
      </c>
      <c r="K130" s="2">
        <v>2.0</v>
      </c>
      <c r="L130" s="2">
        <v>0.0</v>
      </c>
      <c r="M130" s="2">
        <v>2.0</v>
      </c>
    </row>
    <row r="131" ht="15.75" customHeight="1">
      <c r="A131" s="2">
        <v>2015.0</v>
      </c>
      <c r="B131" s="2">
        <v>10.0</v>
      </c>
      <c r="C131" s="2" t="s">
        <v>38</v>
      </c>
      <c r="D131" s="2" t="s">
        <v>22</v>
      </c>
      <c r="E131" s="2" t="s">
        <v>23</v>
      </c>
      <c r="G131" s="2" t="s">
        <v>24</v>
      </c>
      <c r="H131" s="2" t="s">
        <v>43</v>
      </c>
      <c r="I131" s="2">
        <v>3.0</v>
      </c>
      <c r="J131" s="2">
        <v>0.0</v>
      </c>
      <c r="K131" s="2">
        <v>3.0</v>
      </c>
      <c r="L131" s="2">
        <v>0.0</v>
      </c>
      <c r="M131" s="2">
        <v>3.0</v>
      </c>
    </row>
    <row r="132" ht="15.75" customHeight="1">
      <c r="A132" s="2">
        <v>2015.0</v>
      </c>
      <c r="B132" s="2">
        <v>10.0</v>
      </c>
      <c r="C132" s="2" t="s">
        <v>66</v>
      </c>
      <c r="D132" s="2" t="s">
        <v>22</v>
      </c>
      <c r="E132" s="2" t="s">
        <v>147</v>
      </c>
      <c r="F132" s="2" t="s">
        <v>148</v>
      </c>
      <c r="G132" s="2" t="s">
        <v>35</v>
      </c>
      <c r="H132" s="2" t="s">
        <v>43</v>
      </c>
      <c r="I132" s="2">
        <v>4.0</v>
      </c>
      <c r="J132" s="2">
        <v>0.0</v>
      </c>
      <c r="K132" s="2">
        <v>4.0</v>
      </c>
      <c r="L132" s="2">
        <v>0.0</v>
      </c>
      <c r="M132" s="2">
        <v>4.0</v>
      </c>
    </row>
    <row r="133" ht="15.75" customHeight="1">
      <c r="A133" s="2">
        <v>2014.0</v>
      </c>
      <c r="B133" s="2">
        <v>9.0</v>
      </c>
      <c r="C133" s="2" t="s">
        <v>62</v>
      </c>
      <c r="D133" s="2" t="s">
        <v>27</v>
      </c>
      <c r="E133" s="2" t="s">
        <v>23</v>
      </c>
      <c r="F133" s="2" t="s">
        <v>58</v>
      </c>
      <c r="G133" s="2" t="s">
        <v>24</v>
      </c>
      <c r="H133" s="2" t="s">
        <v>149</v>
      </c>
      <c r="I133" s="2">
        <v>2.0</v>
      </c>
      <c r="J133" s="2">
        <v>0.0</v>
      </c>
      <c r="K133" s="2">
        <v>2.0</v>
      </c>
      <c r="L133" s="2">
        <v>0.0</v>
      </c>
      <c r="M133" s="2">
        <v>2.0</v>
      </c>
      <c r="Q133" s="2" t="s">
        <v>29</v>
      </c>
      <c r="R133" s="2" t="s">
        <v>127</v>
      </c>
      <c r="U133" s="2" t="s">
        <v>31</v>
      </c>
    </row>
    <row r="134" ht="15.75" customHeight="1">
      <c r="A134" s="2">
        <v>2015.0</v>
      </c>
      <c r="B134" s="2">
        <v>8.0</v>
      </c>
      <c r="C134" s="2" t="s">
        <v>41</v>
      </c>
      <c r="D134" s="2" t="s">
        <v>25</v>
      </c>
      <c r="E134" s="2" t="s">
        <v>54</v>
      </c>
      <c r="G134" s="2" t="s">
        <v>24</v>
      </c>
      <c r="H134" s="2" t="s">
        <v>40</v>
      </c>
      <c r="I134" s="2">
        <v>6.0</v>
      </c>
      <c r="J134" s="2">
        <v>0.0</v>
      </c>
      <c r="K134" s="2">
        <v>6.0</v>
      </c>
      <c r="L134" s="2">
        <v>0.0</v>
      </c>
      <c r="M134" s="2">
        <v>6.0</v>
      </c>
    </row>
    <row r="135" ht="15.75" customHeight="1">
      <c r="A135" s="2">
        <v>2015.0</v>
      </c>
      <c r="B135" s="2">
        <v>7.0</v>
      </c>
      <c r="C135" s="2" t="s">
        <v>21</v>
      </c>
      <c r="D135" s="2" t="s">
        <v>25</v>
      </c>
      <c r="E135" s="2" t="s">
        <v>23</v>
      </c>
      <c r="G135" s="2" t="s">
        <v>24</v>
      </c>
      <c r="H135" s="2" t="s">
        <v>40</v>
      </c>
      <c r="I135" s="2">
        <v>3.0</v>
      </c>
      <c r="J135" s="2">
        <v>0.0</v>
      </c>
      <c r="K135" s="2">
        <v>3.0</v>
      </c>
      <c r="L135" s="2">
        <v>0.0</v>
      </c>
      <c r="M135" s="2">
        <v>3.0</v>
      </c>
    </row>
    <row r="136" ht="15.75" customHeight="1">
      <c r="A136" s="2">
        <v>2015.0</v>
      </c>
      <c r="B136" s="2">
        <v>12.0</v>
      </c>
      <c r="C136" s="2" t="s">
        <v>21</v>
      </c>
      <c r="D136" s="2" t="s">
        <v>25</v>
      </c>
      <c r="E136" s="2" t="s">
        <v>54</v>
      </c>
      <c r="G136" s="2" t="s">
        <v>24</v>
      </c>
      <c r="H136" s="2" t="s">
        <v>40</v>
      </c>
      <c r="I136" s="2">
        <v>2.0</v>
      </c>
      <c r="J136" s="2">
        <v>0.0</v>
      </c>
      <c r="K136" s="2">
        <v>2.0</v>
      </c>
      <c r="L136" s="2">
        <v>0.0</v>
      </c>
      <c r="M136" s="2">
        <v>2.0</v>
      </c>
    </row>
    <row r="137" ht="15.75" customHeight="1">
      <c r="A137" s="2">
        <v>2015.0</v>
      </c>
      <c r="B137" s="2">
        <v>5.0</v>
      </c>
      <c r="C137" s="2" t="s">
        <v>150</v>
      </c>
      <c r="D137" s="2" t="s">
        <v>25</v>
      </c>
      <c r="E137" s="2" t="s">
        <v>54</v>
      </c>
      <c r="G137" s="2" t="s">
        <v>24</v>
      </c>
      <c r="H137" s="2" t="s">
        <v>43</v>
      </c>
      <c r="I137" s="2">
        <v>21.0</v>
      </c>
      <c r="J137" s="2">
        <v>0.0</v>
      </c>
      <c r="K137" s="2">
        <v>0.0</v>
      </c>
      <c r="L137" s="2">
        <v>0.0</v>
      </c>
      <c r="M137" s="2">
        <v>0.0</v>
      </c>
    </row>
    <row r="138" ht="15.75" customHeight="1">
      <c r="A138" s="2">
        <v>2015.0</v>
      </c>
      <c r="B138" s="2">
        <v>6.0</v>
      </c>
      <c r="C138" s="2" t="s">
        <v>21</v>
      </c>
      <c r="D138" s="2" t="s">
        <v>25</v>
      </c>
      <c r="E138" s="2" t="s">
        <v>95</v>
      </c>
      <c r="G138" s="2" t="s">
        <v>24</v>
      </c>
      <c r="H138" s="2" t="s">
        <v>40</v>
      </c>
      <c r="I138" s="2">
        <v>3.0</v>
      </c>
      <c r="J138" s="2">
        <v>0.0</v>
      </c>
      <c r="K138" s="2">
        <v>3.0</v>
      </c>
      <c r="L138" s="2">
        <v>0.0</v>
      </c>
      <c r="M138" s="2">
        <v>3.0</v>
      </c>
    </row>
    <row r="139" ht="15.75" customHeight="1">
      <c r="A139" s="2">
        <v>2016.0</v>
      </c>
      <c r="B139" s="2">
        <v>6.0</v>
      </c>
      <c r="C139" s="2" t="s">
        <v>133</v>
      </c>
      <c r="D139" s="2" t="s">
        <v>27</v>
      </c>
      <c r="E139" s="2" t="s">
        <v>151</v>
      </c>
      <c r="F139" s="2" t="s">
        <v>152</v>
      </c>
      <c r="G139" s="2" t="s">
        <v>153</v>
      </c>
      <c r="H139" s="2" t="s">
        <v>75</v>
      </c>
      <c r="I139" s="2">
        <v>13.0</v>
      </c>
      <c r="J139" s="2">
        <v>1.0</v>
      </c>
      <c r="K139" s="2">
        <v>13.0</v>
      </c>
      <c r="L139" s="2">
        <v>0.0</v>
      </c>
      <c r="M139" s="2">
        <v>13.0</v>
      </c>
      <c r="Q139" s="2" t="s">
        <v>29</v>
      </c>
      <c r="R139" s="2" t="s">
        <v>30</v>
      </c>
      <c r="U139" s="2" t="s">
        <v>143</v>
      </c>
    </row>
    <row r="140" ht="15.75" customHeight="1">
      <c r="A140" s="2">
        <v>2016.0</v>
      </c>
      <c r="B140" s="2">
        <v>7.0</v>
      </c>
      <c r="C140" s="2" t="s">
        <v>66</v>
      </c>
      <c r="D140" s="2" t="s">
        <v>27</v>
      </c>
      <c r="E140" s="2" t="s">
        <v>54</v>
      </c>
      <c r="G140" s="2" t="s">
        <v>24</v>
      </c>
      <c r="H140" s="2" t="s">
        <v>50</v>
      </c>
      <c r="I140" s="2">
        <v>4.0</v>
      </c>
      <c r="J140" s="2">
        <v>0.0</v>
      </c>
      <c r="K140" s="2">
        <v>4.0</v>
      </c>
      <c r="L140" s="2">
        <v>0.0</v>
      </c>
      <c r="M140" s="2">
        <v>4.0</v>
      </c>
      <c r="Q140" s="2" t="s">
        <v>51</v>
      </c>
      <c r="R140" s="2" t="s">
        <v>76</v>
      </c>
      <c r="U140" s="2" t="s">
        <v>143</v>
      </c>
    </row>
    <row r="141" ht="15.75" customHeight="1">
      <c r="A141" s="2">
        <v>2016.0</v>
      </c>
      <c r="B141" s="2">
        <v>7.0</v>
      </c>
      <c r="C141" s="2" t="s">
        <v>138</v>
      </c>
      <c r="D141" s="2" t="s">
        <v>27</v>
      </c>
      <c r="E141" s="2" t="s">
        <v>23</v>
      </c>
      <c r="F141" s="2" t="s">
        <v>58</v>
      </c>
      <c r="G141" s="2" t="s">
        <v>24</v>
      </c>
      <c r="H141" s="2" t="s">
        <v>154</v>
      </c>
      <c r="I141" s="2">
        <v>3.0</v>
      </c>
      <c r="J141" s="2">
        <v>0.0</v>
      </c>
      <c r="K141" s="2">
        <v>3.0</v>
      </c>
      <c r="L141" s="2">
        <v>0.0</v>
      </c>
      <c r="M141" s="2">
        <v>3.0</v>
      </c>
      <c r="Q141" s="2" t="s">
        <v>78</v>
      </c>
      <c r="R141" s="2" t="s">
        <v>79</v>
      </c>
      <c r="U141" s="2" t="s">
        <v>143</v>
      </c>
    </row>
    <row r="142" ht="15.75" customHeight="1">
      <c r="A142" s="2">
        <v>2016.0</v>
      </c>
      <c r="B142" s="2">
        <v>8.0</v>
      </c>
      <c r="C142" s="2" t="s">
        <v>155</v>
      </c>
      <c r="D142" s="2" t="s">
        <v>25</v>
      </c>
      <c r="E142" s="2" t="s">
        <v>54</v>
      </c>
      <c r="G142" s="2" t="s">
        <v>24</v>
      </c>
      <c r="H142" s="2" t="s">
        <v>43</v>
      </c>
      <c r="I142" s="2">
        <v>4.0</v>
      </c>
      <c r="J142" s="2">
        <v>0.0</v>
      </c>
      <c r="K142" s="2">
        <v>3.0</v>
      </c>
      <c r="L142" s="2">
        <v>0.0</v>
      </c>
      <c r="M142" s="2">
        <v>4.0</v>
      </c>
    </row>
    <row r="143" ht="15.75" customHeight="1">
      <c r="A143" s="2">
        <v>2016.0</v>
      </c>
      <c r="B143" s="2">
        <v>9.0</v>
      </c>
      <c r="C143" s="2" t="s">
        <v>21</v>
      </c>
      <c r="D143" s="2" t="s">
        <v>25</v>
      </c>
      <c r="E143" s="2" t="s">
        <v>23</v>
      </c>
      <c r="G143" s="2" t="s">
        <v>24</v>
      </c>
      <c r="H143" s="2" t="s">
        <v>40</v>
      </c>
      <c r="I143" s="2">
        <v>2.0</v>
      </c>
      <c r="J143" s="2">
        <v>0.0</v>
      </c>
      <c r="K143" s="2">
        <v>2.0</v>
      </c>
      <c r="L143" s="2">
        <v>0.0</v>
      </c>
      <c r="M143" s="2">
        <v>2.0</v>
      </c>
    </row>
    <row r="144" ht="15.75" customHeight="1">
      <c r="A144" s="2">
        <v>2016.0</v>
      </c>
      <c r="B144" s="2">
        <v>6.0</v>
      </c>
      <c r="C144" s="2" t="s">
        <v>21</v>
      </c>
      <c r="D144" s="2" t="s">
        <v>25</v>
      </c>
      <c r="E144" s="2" t="s">
        <v>95</v>
      </c>
      <c r="G144" s="2" t="s">
        <v>24</v>
      </c>
      <c r="H144" s="2" t="s">
        <v>40</v>
      </c>
      <c r="I144" s="2">
        <v>3.0</v>
      </c>
      <c r="J144" s="2">
        <v>0.0</v>
      </c>
      <c r="K144" s="2">
        <v>3.0</v>
      </c>
      <c r="L144" s="2">
        <v>0.0</v>
      </c>
      <c r="M144" s="2">
        <v>3.0</v>
      </c>
    </row>
    <row r="145" ht="15.75" customHeight="1">
      <c r="A145" s="2">
        <v>2016.0</v>
      </c>
      <c r="B145" s="2">
        <v>8.0</v>
      </c>
      <c r="C145" s="2" t="s">
        <v>21</v>
      </c>
      <c r="D145" s="2" t="s">
        <v>25</v>
      </c>
      <c r="E145" s="2" t="s">
        <v>95</v>
      </c>
      <c r="G145" s="2" t="s">
        <v>42</v>
      </c>
      <c r="H145" s="2" t="s">
        <v>40</v>
      </c>
      <c r="I145" s="2">
        <v>2.0</v>
      </c>
      <c r="J145" s="2">
        <v>1.0</v>
      </c>
      <c r="K145" s="2">
        <v>2.0</v>
      </c>
      <c r="L145" s="2">
        <v>0.0</v>
      </c>
      <c r="M145" s="2">
        <v>2.0</v>
      </c>
    </row>
    <row r="146" ht="15.75" customHeight="1">
      <c r="A146" s="2">
        <v>2016.0</v>
      </c>
      <c r="B146" s="2">
        <v>8.0</v>
      </c>
      <c r="C146" s="2" t="s">
        <v>21</v>
      </c>
      <c r="D146" s="2" t="s">
        <v>25</v>
      </c>
      <c r="E146" s="2" t="s">
        <v>95</v>
      </c>
      <c r="G146" s="2" t="s">
        <v>24</v>
      </c>
      <c r="H146" s="2" t="s">
        <v>40</v>
      </c>
      <c r="I146" s="2">
        <v>3.0</v>
      </c>
      <c r="J146" s="2">
        <v>0.0</v>
      </c>
      <c r="K146" s="2">
        <v>3.0</v>
      </c>
      <c r="L146" s="2">
        <v>0.0</v>
      </c>
      <c r="M146" s="2">
        <v>3.0</v>
      </c>
    </row>
    <row r="147" ht="15.75" customHeight="1">
      <c r="A147" s="2">
        <v>2016.0</v>
      </c>
      <c r="B147" s="2">
        <v>11.0</v>
      </c>
      <c r="C147" s="2" t="s">
        <v>21</v>
      </c>
      <c r="D147" s="2" t="s">
        <v>45</v>
      </c>
      <c r="E147" s="2" t="s">
        <v>54</v>
      </c>
      <c r="G147" s="2" t="s">
        <v>42</v>
      </c>
      <c r="H147" s="2" t="s">
        <v>127</v>
      </c>
      <c r="I147" s="2">
        <v>25.0</v>
      </c>
      <c r="J147" s="2">
        <v>0.0</v>
      </c>
      <c r="K147" s="2">
        <v>25.0</v>
      </c>
      <c r="L147" s="2">
        <v>0.0</v>
      </c>
      <c r="M147" s="2">
        <v>25.0</v>
      </c>
      <c r="N147" s="2" t="s">
        <v>156</v>
      </c>
      <c r="P147" s="2" t="s">
        <v>157</v>
      </c>
    </row>
    <row r="148" ht="15.75" customHeight="1">
      <c r="A148" s="2">
        <v>2017.0</v>
      </c>
      <c r="B148" s="2">
        <v>1.0</v>
      </c>
      <c r="C148" s="2" t="s">
        <v>21</v>
      </c>
      <c r="D148" s="2" t="s">
        <v>25</v>
      </c>
      <c r="E148" s="2" t="s">
        <v>95</v>
      </c>
      <c r="G148" s="2" t="s">
        <v>42</v>
      </c>
      <c r="H148" s="2" t="s">
        <v>40</v>
      </c>
      <c r="I148" s="2">
        <v>4.0</v>
      </c>
      <c r="J148" s="2">
        <v>0.0</v>
      </c>
      <c r="K148" s="2">
        <v>4.0</v>
      </c>
      <c r="L148" s="2">
        <v>0.0</v>
      </c>
      <c r="M148" s="2">
        <v>4.0</v>
      </c>
    </row>
    <row r="149" ht="15.75" customHeight="1">
      <c r="A149" s="2">
        <v>2017.0</v>
      </c>
      <c r="B149" s="2">
        <v>2.0</v>
      </c>
      <c r="C149" s="2" t="s">
        <v>85</v>
      </c>
      <c r="D149" s="2" t="s">
        <v>22</v>
      </c>
      <c r="E149" s="2" t="s">
        <v>95</v>
      </c>
      <c r="G149" s="2" t="s">
        <v>24</v>
      </c>
      <c r="H149" s="2" t="s">
        <v>43</v>
      </c>
      <c r="I149" s="2">
        <v>11.0</v>
      </c>
      <c r="J149" s="2">
        <v>0.0</v>
      </c>
      <c r="K149" s="2">
        <v>11.0</v>
      </c>
      <c r="L149" s="2">
        <v>0.0</v>
      </c>
      <c r="M149" s="2">
        <v>11.0</v>
      </c>
    </row>
    <row r="150" ht="15.75" customHeight="1">
      <c r="A150" s="2">
        <v>2017.0</v>
      </c>
      <c r="B150" s="2">
        <v>6.0</v>
      </c>
      <c r="C150" s="2" t="s">
        <v>87</v>
      </c>
      <c r="D150" s="2" t="s">
        <v>27</v>
      </c>
      <c r="E150" s="2" t="s">
        <v>23</v>
      </c>
      <c r="F150" s="2" t="s">
        <v>58</v>
      </c>
      <c r="G150" s="2" t="s">
        <v>24</v>
      </c>
      <c r="H150" s="2" t="s">
        <v>158</v>
      </c>
      <c r="I150" s="2">
        <v>5.0</v>
      </c>
      <c r="J150" s="2">
        <v>0.0</v>
      </c>
      <c r="K150" s="2">
        <v>2.0</v>
      </c>
      <c r="L150" s="2">
        <v>0.0</v>
      </c>
      <c r="M150" s="2">
        <v>2.0</v>
      </c>
      <c r="Q150" s="2" t="s">
        <v>51</v>
      </c>
      <c r="R150" s="2" t="s">
        <v>76</v>
      </c>
      <c r="U150" s="2" t="s">
        <v>143</v>
      </c>
    </row>
    <row r="151" ht="15.75" customHeight="1">
      <c r="A151" s="2">
        <v>2017.0</v>
      </c>
      <c r="B151" s="2">
        <v>6.0</v>
      </c>
      <c r="C151" s="2" t="s">
        <v>21</v>
      </c>
      <c r="D151" s="2" t="s">
        <v>25</v>
      </c>
      <c r="E151" s="2" t="s">
        <v>54</v>
      </c>
      <c r="G151" s="2" t="s">
        <v>24</v>
      </c>
      <c r="H151" s="2" t="s">
        <v>40</v>
      </c>
      <c r="I151" s="2">
        <v>4.0</v>
      </c>
      <c r="J151" s="2">
        <v>0.0</v>
      </c>
      <c r="K151" s="2">
        <v>4.0</v>
      </c>
      <c r="L151" s="2">
        <v>0.0</v>
      </c>
      <c r="M151" s="2">
        <v>4.0</v>
      </c>
    </row>
    <row r="152" ht="15.75" customHeight="1">
      <c r="A152" s="2">
        <v>2017.0</v>
      </c>
      <c r="B152" s="2">
        <v>7.0</v>
      </c>
      <c r="C152" s="2" t="s">
        <v>69</v>
      </c>
      <c r="D152" s="2" t="s">
        <v>25</v>
      </c>
      <c r="E152" s="2" t="s">
        <v>54</v>
      </c>
      <c r="G152" s="2" t="s">
        <v>24</v>
      </c>
      <c r="H152" s="2" t="s">
        <v>40</v>
      </c>
      <c r="I152" s="2">
        <v>5.0</v>
      </c>
      <c r="J152" s="2">
        <v>2.0</v>
      </c>
      <c r="K152" s="2">
        <v>2.0</v>
      </c>
      <c r="L152" s="2">
        <v>0.0</v>
      </c>
      <c r="M152" s="2">
        <v>0.0</v>
      </c>
    </row>
    <row r="153" ht="15.75" customHeight="1">
      <c r="A153" s="2">
        <v>2017.0</v>
      </c>
      <c r="B153" s="2">
        <v>7.0</v>
      </c>
      <c r="C153" s="2" t="s">
        <v>66</v>
      </c>
      <c r="D153" s="2" t="s">
        <v>22</v>
      </c>
      <c r="E153" s="2" t="s">
        <v>95</v>
      </c>
      <c r="G153" s="2" t="s">
        <v>42</v>
      </c>
      <c r="H153" s="2" t="s">
        <v>43</v>
      </c>
      <c r="I153" s="2">
        <v>3.0</v>
      </c>
      <c r="J153" s="2">
        <v>0.0</v>
      </c>
      <c r="K153" s="2">
        <v>3.0</v>
      </c>
      <c r="L153" s="2">
        <v>0.0</v>
      </c>
      <c r="M153" s="2">
        <v>3.0</v>
      </c>
    </row>
    <row r="154" ht="15.75" customHeight="1">
      <c r="A154" s="2">
        <v>2017.0</v>
      </c>
      <c r="B154" s="2">
        <v>7.0</v>
      </c>
      <c r="C154" s="2" t="s">
        <v>21</v>
      </c>
      <c r="D154" s="2" t="s">
        <v>25</v>
      </c>
      <c r="E154" s="2" t="s">
        <v>23</v>
      </c>
      <c r="F154" s="2" t="s">
        <v>58</v>
      </c>
      <c r="G154" s="2" t="s">
        <v>24</v>
      </c>
      <c r="H154" s="2" t="s">
        <v>40</v>
      </c>
      <c r="I154" s="2">
        <v>2.0</v>
      </c>
      <c r="J154" s="2">
        <v>0.0</v>
      </c>
      <c r="K154" s="2">
        <v>2.0</v>
      </c>
      <c r="L154" s="2">
        <v>0.0</v>
      </c>
      <c r="M154" s="2">
        <v>2.0</v>
      </c>
    </row>
    <row r="155" ht="15.75" customHeight="1">
      <c r="A155" s="2">
        <v>2017.0</v>
      </c>
      <c r="B155" s="2">
        <v>4.0</v>
      </c>
      <c r="C155" s="2" t="s">
        <v>21</v>
      </c>
      <c r="D155" s="2" t="s">
        <v>25</v>
      </c>
      <c r="E155" s="2" t="s">
        <v>95</v>
      </c>
      <c r="G155" s="2" t="s">
        <v>42</v>
      </c>
      <c r="H155" s="2" t="s">
        <v>40</v>
      </c>
      <c r="I155" s="2">
        <v>2.0</v>
      </c>
      <c r="J155" s="2">
        <v>0.0</v>
      </c>
      <c r="K155" s="2">
        <v>2.0</v>
      </c>
      <c r="L155" s="2">
        <v>0.0</v>
      </c>
      <c r="M155" s="2">
        <v>2.0</v>
      </c>
    </row>
    <row r="156" ht="15.75" customHeight="1">
      <c r="A156" s="2">
        <v>2017.0</v>
      </c>
      <c r="B156" s="2">
        <v>3.0</v>
      </c>
      <c r="C156" s="2" t="s">
        <v>21</v>
      </c>
      <c r="D156" s="2" t="s">
        <v>22</v>
      </c>
      <c r="E156" s="2" t="s">
        <v>95</v>
      </c>
      <c r="G156" s="2" t="s">
        <v>42</v>
      </c>
      <c r="H156" s="2" t="s">
        <v>40</v>
      </c>
      <c r="I156" s="2">
        <v>3.0</v>
      </c>
      <c r="J156" s="2">
        <v>0.0</v>
      </c>
      <c r="K156" s="2">
        <v>3.0</v>
      </c>
      <c r="L156" s="2">
        <v>0.0</v>
      </c>
      <c r="M156" s="2">
        <v>3.0</v>
      </c>
    </row>
    <row r="157" ht="15.75" customHeight="1">
      <c r="A157" s="2">
        <v>2017.0</v>
      </c>
      <c r="B157" s="2">
        <v>9.0</v>
      </c>
      <c r="C157" s="2" t="s">
        <v>66</v>
      </c>
      <c r="D157" s="2" t="s">
        <v>27</v>
      </c>
      <c r="E157" s="2" t="s">
        <v>54</v>
      </c>
      <c r="G157" s="2" t="s">
        <v>24</v>
      </c>
      <c r="H157" s="2" t="s">
        <v>67</v>
      </c>
      <c r="I157" s="2">
        <v>7.0</v>
      </c>
      <c r="J157" s="2">
        <v>0.0</v>
      </c>
      <c r="K157" s="2">
        <v>6.0</v>
      </c>
      <c r="L157" s="2">
        <v>0.0</v>
      </c>
      <c r="M157" s="2">
        <v>7.0</v>
      </c>
      <c r="Q157" s="2" t="s">
        <v>51</v>
      </c>
      <c r="R157" s="2" t="s">
        <v>159</v>
      </c>
      <c r="U157" s="2" t="s">
        <v>143</v>
      </c>
    </row>
    <row r="158" ht="15.75" customHeight="1">
      <c r="A158" s="2">
        <v>2017.0</v>
      </c>
      <c r="B158" s="2">
        <v>9.0</v>
      </c>
      <c r="C158" s="2" t="s">
        <v>100</v>
      </c>
      <c r="D158" s="2" t="s">
        <v>27</v>
      </c>
      <c r="E158" s="2" t="s">
        <v>23</v>
      </c>
      <c r="F158" s="2" t="s">
        <v>58</v>
      </c>
      <c r="G158" s="2" t="s">
        <v>24</v>
      </c>
      <c r="H158" s="2" t="s">
        <v>65</v>
      </c>
      <c r="I158" s="2">
        <v>6.0</v>
      </c>
      <c r="J158" s="2">
        <v>0.0</v>
      </c>
      <c r="K158" s="2">
        <v>3.0</v>
      </c>
      <c r="L158" s="2">
        <v>0.0</v>
      </c>
      <c r="M158" s="2">
        <v>3.0</v>
      </c>
      <c r="Q158" s="2" t="s">
        <v>29</v>
      </c>
      <c r="R158" s="2" t="s">
        <v>160</v>
      </c>
      <c r="U158" s="2" t="s">
        <v>143</v>
      </c>
    </row>
    <row r="159" ht="15.75" customHeight="1">
      <c r="A159" s="2">
        <v>2017.0</v>
      </c>
      <c r="B159" s="2">
        <v>11.0</v>
      </c>
      <c r="C159" s="2" t="s">
        <v>66</v>
      </c>
      <c r="D159" s="2" t="s">
        <v>25</v>
      </c>
      <c r="E159" s="2" t="s">
        <v>54</v>
      </c>
      <c r="G159" s="2" t="s">
        <v>24</v>
      </c>
      <c r="H159" s="2" t="s">
        <v>39</v>
      </c>
      <c r="I159" s="2">
        <v>2.0</v>
      </c>
      <c r="J159" s="2">
        <v>0.0</v>
      </c>
      <c r="K159" s="2">
        <v>2.0</v>
      </c>
      <c r="L159" s="2">
        <v>0.0</v>
      </c>
      <c r="M159" s="2">
        <v>2.0</v>
      </c>
    </row>
    <row r="160" ht="15.75" customHeight="1">
      <c r="A160" s="2">
        <v>2017.0</v>
      </c>
      <c r="B160" s="2">
        <v>7.0</v>
      </c>
      <c r="C160" s="2" t="s">
        <v>62</v>
      </c>
      <c r="D160" s="2" t="s">
        <v>27</v>
      </c>
      <c r="E160" s="2" t="s">
        <v>23</v>
      </c>
      <c r="G160" s="2" t="s">
        <v>24</v>
      </c>
      <c r="H160" s="2" t="s">
        <v>161</v>
      </c>
      <c r="I160" s="2">
        <v>4.0</v>
      </c>
      <c r="J160" s="2">
        <v>0.0</v>
      </c>
      <c r="K160" s="2">
        <v>4.0</v>
      </c>
      <c r="L160" s="2">
        <v>0.0</v>
      </c>
      <c r="M160" s="2">
        <v>4.0</v>
      </c>
      <c r="Q160" s="2" t="s">
        <v>60</v>
      </c>
      <c r="R160" s="2" t="s">
        <v>107</v>
      </c>
      <c r="U160" s="2" t="s">
        <v>143</v>
      </c>
    </row>
    <row r="161" ht="15.75" customHeight="1">
      <c r="A161" s="2">
        <v>2017.0</v>
      </c>
      <c r="B161" s="2">
        <v>7.0</v>
      </c>
      <c r="C161" s="2" t="s">
        <v>72</v>
      </c>
      <c r="D161" s="2" t="s">
        <v>25</v>
      </c>
      <c r="E161" s="2" t="s">
        <v>23</v>
      </c>
      <c r="G161" s="2" t="s">
        <v>24</v>
      </c>
      <c r="H161" s="2" t="s">
        <v>40</v>
      </c>
      <c r="I161" s="2">
        <v>4.0</v>
      </c>
      <c r="J161" s="2">
        <v>0.0</v>
      </c>
      <c r="K161" s="2">
        <v>4.0</v>
      </c>
      <c r="L161" s="2">
        <v>0.0</v>
      </c>
      <c r="M161" s="2">
        <v>4.0</v>
      </c>
    </row>
    <row r="162" ht="15.75" customHeight="1">
      <c r="A162" s="2">
        <v>2017.0</v>
      </c>
      <c r="B162" s="2">
        <v>11.0</v>
      </c>
      <c r="C162" s="2" t="s">
        <v>26</v>
      </c>
      <c r="D162" s="2" t="s">
        <v>22</v>
      </c>
      <c r="E162" s="2" t="s">
        <v>95</v>
      </c>
      <c r="G162" s="2" t="s">
        <v>24</v>
      </c>
      <c r="H162" s="2" t="s">
        <v>39</v>
      </c>
      <c r="I162" s="2">
        <v>8.0</v>
      </c>
      <c r="J162" s="2">
        <v>0.0</v>
      </c>
      <c r="K162" s="2">
        <v>6.0</v>
      </c>
      <c r="L162" s="2">
        <v>0.0</v>
      </c>
      <c r="M162" s="2">
        <v>6.0</v>
      </c>
    </row>
    <row r="163" ht="15.75" customHeight="1">
      <c r="A163" s="2">
        <v>2017.0</v>
      </c>
      <c r="B163" s="2">
        <v>12.0</v>
      </c>
      <c r="C163" s="2" t="s">
        <v>120</v>
      </c>
      <c r="D163" s="2" t="s">
        <v>45</v>
      </c>
      <c r="E163" s="2" t="s">
        <v>54</v>
      </c>
      <c r="G163" s="2" t="s">
        <v>24</v>
      </c>
      <c r="H163" s="2" t="s">
        <v>46</v>
      </c>
      <c r="I163" s="2">
        <v>7.0</v>
      </c>
      <c r="J163" s="2">
        <v>0.0</v>
      </c>
      <c r="K163" s="2">
        <v>6.0</v>
      </c>
      <c r="L163" s="2">
        <v>0.0</v>
      </c>
      <c r="M163" s="2">
        <v>7.0</v>
      </c>
      <c r="N163" s="2" t="s">
        <v>83</v>
      </c>
      <c r="P163" s="2" t="s">
        <v>84</v>
      </c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U$163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96.43"/>
    <col customWidth="1" min="3" max="26" width="8.71"/>
  </cols>
  <sheetData>
    <row r="1">
      <c r="A1" s="3" t="s">
        <v>162</v>
      </c>
      <c r="B1" s="4"/>
      <c r="C1" s="4"/>
      <c r="D1" s="4"/>
      <c r="E1" s="4"/>
    </row>
    <row r="3">
      <c r="A3" s="5" t="s">
        <v>163</v>
      </c>
      <c r="B3" s="5" t="s">
        <v>164</v>
      </c>
    </row>
    <row r="4">
      <c r="A4" s="6" t="s">
        <v>0</v>
      </c>
      <c r="B4" s="6" t="s">
        <v>165</v>
      </c>
    </row>
    <row r="5">
      <c r="A5" s="6" t="s">
        <v>1</v>
      </c>
      <c r="B5" s="6" t="s">
        <v>166</v>
      </c>
    </row>
    <row r="6">
      <c r="A6" s="6" t="s">
        <v>2</v>
      </c>
      <c r="B6" s="6" t="s">
        <v>166</v>
      </c>
    </row>
    <row r="7">
      <c r="A7" s="6" t="s">
        <v>3</v>
      </c>
      <c r="B7" s="7" t="s">
        <v>167</v>
      </c>
    </row>
    <row r="8">
      <c r="A8" s="6" t="s">
        <v>4</v>
      </c>
      <c r="B8" s="6" t="s">
        <v>168</v>
      </c>
    </row>
    <row r="9">
      <c r="A9" s="6" t="s">
        <v>5</v>
      </c>
      <c r="B9" s="6" t="s">
        <v>169</v>
      </c>
    </row>
    <row r="10">
      <c r="A10" s="6" t="s">
        <v>6</v>
      </c>
      <c r="B10" s="6" t="s">
        <v>170</v>
      </c>
    </row>
    <row r="11">
      <c r="A11" s="6" t="s">
        <v>7</v>
      </c>
      <c r="B11" s="6" t="s">
        <v>171</v>
      </c>
    </row>
    <row r="12">
      <c r="A12" s="6" t="s">
        <v>8</v>
      </c>
      <c r="B12" s="6" t="s">
        <v>172</v>
      </c>
    </row>
    <row r="13">
      <c r="A13" s="6" t="s">
        <v>9</v>
      </c>
      <c r="B13" s="6" t="s">
        <v>173</v>
      </c>
    </row>
    <row r="14">
      <c r="A14" s="6" t="s">
        <v>10</v>
      </c>
      <c r="B14" s="6" t="s">
        <v>174</v>
      </c>
    </row>
    <row r="15">
      <c r="A15" s="6" t="s">
        <v>11</v>
      </c>
      <c r="B15" s="6" t="s">
        <v>175</v>
      </c>
    </row>
    <row r="16">
      <c r="A16" s="6" t="s">
        <v>12</v>
      </c>
      <c r="B16" s="6" t="s">
        <v>176</v>
      </c>
    </row>
    <row r="17">
      <c r="A17" s="6" t="s">
        <v>13</v>
      </c>
      <c r="B17" s="6" t="s">
        <v>177</v>
      </c>
    </row>
    <row r="18">
      <c r="A18" s="6" t="s">
        <v>14</v>
      </c>
      <c r="B18" s="6" t="s">
        <v>178</v>
      </c>
    </row>
    <row r="19" ht="15.75" customHeight="1">
      <c r="A19" s="6" t="s">
        <v>15</v>
      </c>
      <c r="B19" s="6" t="s">
        <v>179</v>
      </c>
    </row>
    <row r="20" ht="15.75" customHeight="1">
      <c r="A20" s="6" t="s">
        <v>16</v>
      </c>
      <c r="B20" s="6" t="s">
        <v>180</v>
      </c>
    </row>
    <row r="21" ht="15.75" customHeight="1">
      <c r="A21" s="6" t="s">
        <v>17</v>
      </c>
      <c r="B21" s="6" t="s">
        <v>181</v>
      </c>
    </row>
    <row r="22" ht="15.75" customHeight="1">
      <c r="A22" s="6" t="s">
        <v>18</v>
      </c>
      <c r="B22" s="6" t="s">
        <v>182</v>
      </c>
    </row>
    <row r="23" ht="15.75" customHeight="1">
      <c r="A23" s="6" t="s">
        <v>19</v>
      </c>
      <c r="B23" s="6" t="s">
        <v>183</v>
      </c>
    </row>
    <row r="24" ht="15.75" customHeight="1">
      <c r="A24" s="6" t="s">
        <v>20</v>
      </c>
      <c r="B24" s="6" t="s">
        <v>184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45.43"/>
    <col customWidth="1" min="4" max="4" width="24.71"/>
  </cols>
  <sheetData>
    <row r="1">
      <c r="A1" s="8" t="s">
        <v>185</v>
      </c>
      <c r="B1" s="8" t="s">
        <v>186</v>
      </c>
      <c r="C1" s="8" t="s">
        <v>187</v>
      </c>
    </row>
    <row r="2">
      <c r="A2" s="9" t="s">
        <v>188</v>
      </c>
      <c r="B2" s="2" t="s">
        <v>189</v>
      </c>
      <c r="C2" s="10" t="s">
        <v>1</v>
      </c>
      <c r="D2" s="10" t="s">
        <v>190</v>
      </c>
    </row>
    <row r="3">
      <c r="C3" s="10" t="s">
        <v>191</v>
      </c>
      <c r="D3" s="11">
        <f>countif('Outbreak Data'!B:B, 1)</f>
        <v>12</v>
      </c>
    </row>
    <row r="4">
      <c r="C4" s="10" t="s">
        <v>192</v>
      </c>
      <c r="D4" s="11">
        <f>countif('Outbreak Data'!B:B, 2)</f>
        <v>11</v>
      </c>
    </row>
    <row r="5">
      <c r="C5" s="10" t="s">
        <v>193</v>
      </c>
      <c r="D5" s="11">
        <f>countif('Outbreak Data'!B:B, 3)</f>
        <v>9</v>
      </c>
    </row>
    <row r="6">
      <c r="C6" s="10" t="s">
        <v>194</v>
      </c>
      <c r="D6" s="11">
        <f>countif('Outbreak Data'!B:B, 4)</f>
        <v>7</v>
      </c>
    </row>
    <row r="7">
      <c r="C7" s="10" t="s">
        <v>195</v>
      </c>
      <c r="D7" s="11">
        <f>countif('Outbreak Data'!B:B, 5)</f>
        <v>7</v>
      </c>
    </row>
    <row r="8">
      <c r="C8" s="10" t="s">
        <v>196</v>
      </c>
      <c r="D8" s="11">
        <f>countif('Outbreak Data'!B:B, 6)</f>
        <v>12</v>
      </c>
    </row>
    <row r="9">
      <c r="C9" s="10" t="s">
        <v>197</v>
      </c>
      <c r="D9" s="11">
        <f>countif('Outbreak Data'!B:B, 7)</f>
        <v>29</v>
      </c>
    </row>
    <row r="10">
      <c r="C10" s="10" t="s">
        <v>198</v>
      </c>
      <c r="D10" s="11">
        <f>countif('Outbreak Data'!B:B, 8)</f>
        <v>24</v>
      </c>
    </row>
    <row r="11">
      <c r="C11" s="10" t="s">
        <v>199</v>
      </c>
      <c r="D11" s="11">
        <f>countif('Outbreak Data'!B:B, 9)</f>
        <v>15</v>
      </c>
    </row>
    <row r="12">
      <c r="C12" s="10" t="s">
        <v>200</v>
      </c>
      <c r="D12" s="11">
        <f>countif('Outbreak Data'!B:B, 10)</f>
        <v>18</v>
      </c>
    </row>
    <row r="13">
      <c r="C13" s="10" t="s">
        <v>201</v>
      </c>
      <c r="D13" s="11">
        <f>countif('Outbreak Data'!B:B, 11)</f>
        <v>12</v>
      </c>
    </row>
    <row r="14">
      <c r="A14" s="12"/>
      <c r="B14" s="12"/>
      <c r="C14" s="10" t="s">
        <v>202</v>
      </c>
      <c r="D14" s="11">
        <f>countif('Outbreak Data'!B:B, 12)</f>
        <v>6</v>
      </c>
    </row>
    <row r="16">
      <c r="A16" s="9" t="s">
        <v>203</v>
      </c>
      <c r="B16" s="2" t="s">
        <v>204</v>
      </c>
      <c r="C16" s="10" t="s">
        <v>1</v>
      </c>
      <c r="D16" s="10" t="s">
        <v>205</v>
      </c>
    </row>
    <row r="17">
      <c r="C17" s="10" t="s">
        <v>191</v>
      </c>
      <c r="D17" s="11">
        <f>AVERAGEIF('Outbreak Data'!B:B,1,'Outbreak Data'!I:I)</f>
        <v>7.333333333</v>
      </c>
    </row>
    <row r="18">
      <c r="C18" s="10" t="s">
        <v>192</v>
      </c>
      <c r="D18" s="11">
        <f>AVERAGEIF('Outbreak Data'!B:B,2,'Outbreak Data'!I:I)</f>
        <v>6.090909091</v>
      </c>
    </row>
    <row r="19">
      <c r="C19" s="10" t="s">
        <v>193</v>
      </c>
      <c r="D19" s="11">
        <f>AVERAGEIF('Outbreak Data'!B:B,3,'Outbreak Data'!I:I)</f>
        <v>3.444444444</v>
      </c>
    </row>
    <row r="20">
      <c r="C20" s="10" t="s">
        <v>194</v>
      </c>
      <c r="D20" s="11">
        <f>AVERAGEIF('Outbreak Data'!B:B,4,'Outbreak Data'!I:I)</f>
        <v>2.714285714</v>
      </c>
    </row>
    <row r="21">
      <c r="C21" s="10" t="s">
        <v>195</v>
      </c>
      <c r="D21" s="11">
        <f>AVERAGEIF('Outbreak Data'!B:B,5,'Outbreak Data'!I:I)</f>
        <v>6.857142857</v>
      </c>
    </row>
    <row r="22">
      <c r="C22" s="10" t="s">
        <v>196</v>
      </c>
      <c r="D22" s="11">
        <f>AVERAGEIF('Outbreak Data'!B:B,6,'Outbreak Data'!I:I)</f>
        <v>9.25</v>
      </c>
    </row>
    <row r="23">
      <c r="C23" s="10" t="s">
        <v>197</v>
      </c>
      <c r="D23" s="11">
        <f>AVERAGEIF('Outbreak Data'!B:B,7,'Outbreak Data'!I:I)</f>
        <v>9.896551724</v>
      </c>
    </row>
    <row r="24">
      <c r="C24" s="10" t="s">
        <v>198</v>
      </c>
      <c r="D24" s="11">
        <f>AVERAGEIF('Outbreak Data'!B:B,8,'Outbreak Data'!I:I)</f>
        <v>9.208333333</v>
      </c>
    </row>
    <row r="25">
      <c r="C25" s="10" t="s">
        <v>199</v>
      </c>
      <c r="D25" s="11">
        <f>AVERAGEIF('Outbreak Data'!B:B,9,'Outbreak Data'!I:I)</f>
        <v>12.8</v>
      </c>
    </row>
    <row r="26">
      <c r="C26" s="10" t="s">
        <v>200</v>
      </c>
      <c r="D26" s="11">
        <f>AVERAGEIF('Outbreak Data'!B:B,10,'Outbreak Data'!I:I)</f>
        <v>8.055555556</v>
      </c>
    </row>
    <row r="27">
      <c r="C27" s="10" t="s">
        <v>201</v>
      </c>
      <c r="D27" s="11">
        <f>AVERAGEIF('Outbreak Data'!B:B,11,'Outbreak Data'!I:I)</f>
        <v>7.75</v>
      </c>
    </row>
    <row r="28">
      <c r="A28" s="12"/>
      <c r="B28" s="12"/>
      <c r="C28" s="10" t="s">
        <v>202</v>
      </c>
      <c r="D28" s="11">
        <f>AVERAGEIF('Outbreak Data'!B:B,12,'Outbreak Data'!I:I)</f>
        <v>4</v>
      </c>
    </row>
    <row r="30">
      <c r="A30" s="9" t="s">
        <v>206</v>
      </c>
      <c r="B30" s="2" t="s">
        <v>207</v>
      </c>
      <c r="C30" s="10" t="s">
        <v>1</v>
      </c>
      <c r="D30" s="10" t="s">
        <v>208</v>
      </c>
    </row>
    <row r="31">
      <c r="C31" s="10" t="s">
        <v>191</v>
      </c>
      <c r="D31" s="11">
        <f>SUMIF('Outbreak Data'!B:B,1,'Outbreak Data'!I:I)</f>
        <v>88</v>
      </c>
    </row>
    <row r="32">
      <c r="C32" s="10" t="s">
        <v>192</v>
      </c>
      <c r="D32" s="11">
        <f>SUMIF('Outbreak Data'!B:B,2,'Outbreak Data'!I:I)</f>
        <v>67</v>
      </c>
    </row>
    <row r="33">
      <c r="C33" s="10" t="s">
        <v>193</v>
      </c>
      <c r="D33" s="11">
        <f>SUMIF('Outbreak Data'!B:B,3,'Outbreak Data'!I:I)</f>
        <v>31</v>
      </c>
    </row>
    <row r="34">
      <c r="C34" s="10" t="s">
        <v>194</v>
      </c>
      <c r="D34" s="11">
        <f>SUMIF('Outbreak Data'!B:B,4,'Outbreak Data'!I:I)</f>
        <v>19</v>
      </c>
    </row>
    <row r="35">
      <c r="C35" s="10" t="s">
        <v>195</v>
      </c>
      <c r="D35" s="11">
        <f>SUMIF('Outbreak Data'!B:B,5,'Outbreak Data'!I:I)</f>
        <v>48</v>
      </c>
    </row>
    <row r="36">
      <c r="C36" s="10" t="s">
        <v>196</v>
      </c>
      <c r="D36" s="11">
        <f>SUMIF('Outbreak Data'!B:B,6,'Outbreak Data'!I:I)</f>
        <v>111</v>
      </c>
    </row>
    <row r="37">
      <c r="C37" s="10" t="s">
        <v>197</v>
      </c>
      <c r="D37" s="11">
        <f>SUMIF('Outbreak Data'!B:B,7,'Outbreak Data'!I:I)</f>
        <v>287</v>
      </c>
    </row>
    <row r="38">
      <c r="C38" s="10" t="s">
        <v>198</v>
      </c>
      <c r="D38" s="11">
        <f>SUMIF('Outbreak Data'!B:B,8,'Outbreak Data'!I:I)</f>
        <v>221</v>
      </c>
    </row>
    <row r="39">
      <c r="C39" s="10" t="s">
        <v>199</v>
      </c>
      <c r="D39" s="11">
        <f>SUMIF('Outbreak Data'!B:B,9,'Outbreak Data'!I:I)</f>
        <v>192</v>
      </c>
    </row>
    <row r="40">
      <c r="C40" s="10" t="s">
        <v>200</v>
      </c>
      <c r="D40" s="11">
        <f>SUMIF('Outbreak Data'!B:B,10,'Outbreak Data'!I:I)</f>
        <v>145</v>
      </c>
    </row>
    <row r="41">
      <c r="C41" s="10" t="s">
        <v>201</v>
      </c>
      <c r="D41" s="11">
        <f>SUMIF('Outbreak Data'!B:B,11,'Outbreak Data'!I:I)</f>
        <v>93</v>
      </c>
    </row>
    <row r="42">
      <c r="A42" s="12"/>
      <c r="B42" s="12"/>
      <c r="C42" s="10" t="s">
        <v>202</v>
      </c>
      <c r="D42" s="11">
        <f>SUMIF('Outbreak Data'!B:B,12,'Outbreak Data'!I:I)</f>
        <v>24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8.57"/>
  </cols>
  <sheetData>
    <row r="1">
      <c r="A1" s="13" t="s">
        <v>185</v>
      </c>
    </row>
    <row r="2">
      <c r="A2" s="14" t="s">
        <v>188</v>
      </c>
    </row>
    <row r="3">
      <c r="A3" s="15"/>
    </row>
    <row r="4">
      <c r="A4" s="15"/>
    </row>
    <row r="5">
      <c r="A5" s="15"/>
    </row>
    <row r="6">
      <c r="A6" s="15"/>
    </row>
    <row r="7">
      <c r="A7" s="15"/>
    </row>
    <row r="8">
      <c r="A8" s="15"/>
    </row>
    <row r="9">
      <c r="A9" s="15"/>
    </row>
    <row r="10">
      <c r="A10" s="15"/>
    </row>
    <row r="11">
      <c r="A11" s="15"/>
    </row>
    <row r="12">
      <c r="A12" s="15"/>
    </row>
    <row r="13">
      <c r="A13" s="15"/>
    </row>
    <row r="14">
      <c r="A14" s="15"/>
    </row>
    <row r="15">
      <c r="A15" s="16"/>
    </row>
    <row r="16">
      <c r="A16" s="14" t="s">
        <v>203</v>
      </c>
    </row>
    <row r="17">
      <c r="A17" s="15"/>
    </row>
    <row r="18">
      <c r="A18" s="15"/>
    </row>
    <row r="19">
      <c r="A19" s="15"/>
    </row>
    <row r="20">
      <c r="A20" s="15"/>
    </row>
    <row r="21">
      <c r="A21" s="15"/>
    </row>
    <row r="22">
      <c r="A22" s="15"/>
    </row>
    <row r="23">
      <c r="A23" s="15"/>
    </row>
    <row r="24">
      <c r="A24" s="15"/>
    </row>
    <row r="25">
      <c r="A25" s="15"/>
    </row>
    <row r="26">
      <c r="A26" s="15"/>
    </row>
    <row r="27">
      <c r="A27" s="15"/>
    </row>
    <row r="28">
      <c r="A28" s="15"/>
    </row>
    <row r="29">
      <c r="A29" s="15"/>
    </row>
    <row r="30">
      <c r="A30" s="16"/>
    </row>
    <row r="31">
      <c r="A31" s="14" t="s">
        <v>206</v>
      </c>
    </row>
    <row r="32">
      <c r="A32" s="15"/>
    </row>
    <row r="33">
      <c r="A33" s="15"/>
    </row>
    <row r="34">
      <c r="A34" s="15"/>
    </row>
    <row r="35">
      <c r="A35" s="15"/>
    </row>
    <row r="36">
      <c r="A36" s="15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/>
  </sheetData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0.14"/>
    <col customWidth="1" min="3" max="6" width="10.0"/>
    <col customWidth="1" min="7" max="26" width="8.71"/>
  </cols>
  <sheetData>
    <row r="1">
      <c r="A1" s="1" t="s">
        <v>213</v>
      </c>
      <c r="B1" s="1" t="s">
        <v>214</v>
      </c>
    </row>
    <row r="2">
      <c r="A2" s="2" t="s">
        <v>3</v>
      </c>
      <c r="B2" s="2" t="s">
        <v>215</v>
      </c>
    </row>
    <row r="3">
      <c r="A3" s="2" t="s">
        <v>0</v>
      </c>
      <c r="B3" s="2" t="s">
        <v>216</v>
      </c>
    </row>
    <row r="4">
      <c r="A4" s="2" t="s">
        <v>2</v>
      </c>
      <c r="B4" s="2" t="s">
        <v>217</v>
      </c>
    </row>
    <row r="5">
      <c r="A5" s="2" t="s">
        <v>218</v>
      </c>
      <c r="B5" s="2" t="s">
        <v>219</v>
      </c>
    </row>
    <row r="6">
      <c r="A6" s="2" t="s">
        <v>4</v>
      </c>
      <c r="B6" s="2" t="s">
        <v>95</v>
      </c>
    </row>
    <row r="7">
      <c r="A7" s="2" t="s">
        <v>7</v>
      </c>
      <c r="B7" s="2" t="s">
        <v>220</v>
      </c>
    </row>
    <row r="8">
      <c r="A8" s="2" t="s">
        <v>221</v>
      </c>
      <c r="B8" s="2" t="s">
        <v>222</v>
      </c>
    </row>
    <row r="9">
      <c r="A9" s="2" t="s">
        <v>16</v>
      </c>
      <c r="B9" s="2" t="s">
        <v>223</v>
      </c>
    </row>
    <row r="10">
      <c r="A10" s="2" t="s">
        <v>17</v>
      </c>
      <c r="B10" s="2" t="s">
        <v>224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10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6" width="10.0"/>
    <col customWidth="1" min="7" max="26" width="8.71"/>
  </cols>
  <sheetData>
    <row r="1">
      <c r="A1" s="1" t="s">
        <v>225</v>
      </c>
    </row>
    <row r="2">
      <c r="A2" s="17">
        <v>43444.3670301736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$2"/>
  <printOptions/>
  <pageMargins bottom="0.75" footer="0.0" header="0.0" left="0.7" right="0.7" top="0.75"/>
  <pageSetup orientation="landscape"/>
  <drawing r:id="rId1"/>
</worksheet>
</file>